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80" windowWidth="21075" windowHeight="9435"/>
  </bookViews>
  <sheets>
    <sheet name="1ra Instancia" sheetId="1" r:id="rId1"/>
    <sheet name="1ra Instancia Sentencias" sheetId="3" r:id="rId2"/>
    <sheet name="2da Instancia" sheetId="2" r:id="rId3"/>
  </sheets>
  <definedNames>
    <definedName name="_xlnm.Print_Area" localSheetId="0">'1ra Instancia'!$A$1:$E$117</definedName>
    <definedName name="_xlnm.Print_Titles" localSheetId="0">'1ra Instancia'!$1:$3</definedName>
    <definedName name="_xlnm.Print_Titles" localSheetId="1">'1ra Instancia Sentencias'!$3:$4</definedName>
  </definedNames>
  <calcPr calcId="145621"/>
</workbook>
</file>

<file path=xl/calcChain.xml><?xml version="1.0" encoding="utf-8"?>
<calcChain xmlns="http://schemas.openxmlformats.org/spreadsheetml/2006/main">
  <c r="J16" i="3" l="1"/>
  <c r="K16" i="3" s="1"/>
  <c r="C18" i="3"/>
  <c r="D18" i="3"/>
  <c r="E18" i="3"/>
  <c r="F18" i="3"/>
  <c r="G18" i="3"/>
  <c r="H18" i="3"/>
  <c r="I18" i="3"/>
  <c r="J5" i="3" l="1"/>
  <c r="J7" i="3"/>
  <c r="J9" i="3"/>
  <c r="J10" i="3"/>
  <c r="J11" i="3"/>
  <c r="J12" i="3"/>
  <c r="J13" i="3"/>
  <c r="J14" i="3"/>
  <c r="J15" i="3"/>
  <c r="J17" i="3"/>
  <c r="J20" i="3"/>
  <c r="J21" i="3"/>
  <c r="J22" i="3"/>
  <c r="J23" i="3"/>
  <c r="J26" i="3"/>
  <c r="J28" i="3"/>
  <c r="J30" i="3"/>
  <c r="J32" i="3"/>
  <c r="J35" i="3"/>
  <c r="J36" i="3"/>
  <c r="J37" i="3"/>
  <c r="J38" i="3"/>
  <c r="J41" i="3"/>
  <c r="J43" i="3"/>
  <c r="J44" i="3"/>
  <c r="J45" i="3"/>
  <c r="J46" i="3"/>
  <c r="J47" i="3"/>
  <c r="J48" i="3"/>
  <c r="J49" i="3"/>
  <c r="J50" i="3"/>
  <c r="J51" i="3"/>
  <c r="J52" i="3"/>
  <c r="J53" i="3"/>
  <c r="J56" i="3"/>
  <c r="J57" i="3"/>
  <c r="J58" i="3"/>
  <c r="J59" i="3"/>
  <c r="J60" i="3"/>
  <c r="J63" i="3"/>
  <c r="J67" i="3"/>
  <c r="J69" i="3"/>
  <c r="J70" i="3"/>
  <c r="J71" i="3"/>
  <c r="J72" i="3"/>
  <c r="J75" i="3"/>
  <c r="J77" i="3"/>
  <c r="J79" i="3"/>
  <c r="J80" i="3"/>
  <c r="J84" i="3"/>
  <c r="J86" i="3"/>
  <c r="J87" i="3"/>
  <c r="J89" i="3"/>
  <c r="J91" i="3"/>
  <c r="I47" i="1"/>
  <c r="H55" i="1"/>
  <c r="H54" i="1"/>
  <c r="H20" i="1"/>
  <c r="H17" i="1"/>
  <c r="J20" i="1"/>
  <c r="J17" i="1"/>
  <c r="I20" i="1"/>
  <c r="I17" i="1"/>
  <c r="J54" i="1"/>
  <c r="J55" i="1"/>
  <c r="I54" i="1"/>
  <c r="I55" i="1"/>
  <c r="J40" i="1"/>
  <c r="I40" i="1"/>
  <c r="H40" i="1"/>
  <c r="J39" i="1"/>
  <c r="I39" i="1"/>
  <c r="H39" i="1"/>
  <c r="J31" i="1"/>
  <c r="I31" i="1"/>
  <c r="H31" i="1"/>
  <c r="J30" i="1"/>
  <c r="I30" i="1"/>
  <c r="H30" i="1"/>
  <c r="I9" i="1" l="1"/>
  <c r="J9" i="1"/>
  <c r="H9" i="1"/>
  <c r="I53" i="1" l="1"/>
  <c r="J53" i="1"/>
  <c r="H53" i="1"/>
  <c r="I52" i="1"/>
  <c r="J52" i="1"/>
  <c r="H52" i="1"/>
  <c r="K91" i="3"/>
  <c r="K75" i="3"/>
  <c r="K63" i="3"/>
  <c r="K67" i="3"/>
  <c r="K57" i="3"/>
  <c r="K58" i="3"/>
  <c r="K26" i="3"/>
  <c r="K28" i="3"/>
  <c r="G17" i="2"/>
  <c r="C70" i="1"/>
  <c r="D70" i="1"/>
  <c r="E70" i="1"/>
  <c r="J56" i="1" l="1"/>
  <c r="I56" i="1"/>
  <c r="H56" i="1"/>
  <c r="L7" i="2"/>
  <c r="M7" i="2"/>
  <c r="D24" i="3"/>
  <c r="E24" i="3"/>
  <c r="F24" i="3"/>
  <c r="G24" i="3"/>
  <c r="H24" i="3"/>
  <c r="I24" i="3"/>
  <c r="C24" i="3"/>
  <c r="K23" i="3"/>
  <c r="M6" i="2" l="1"/>
  <c r="L6" i="2"/>
  <c r="M5" i="2"/>
  <c r="L5" i="2"/>
  <c r="M4" i="2"/>
  <c r="L4" i="2"/>
  <c r="G18" i="2" l="1"/>
  <c r="G16" i="2"/>
  <c r="G15" i="2"/>
  <c r="G14" i="2"/>
  <c r="I13" i="2"/>
  <c r="H13" i="2"/>
  <c r="F13" i="2"/>
  <c r="E13" i="2"/>
  <c r="D13" i="2"/>
  <c r="C13" i="2"/>
  <c r="B13" i="2"/>
  <c r="G12" i="2"/>
  <c r="G11" i="2"/>
  <c r="G10" i="2"/>
  <c r="G9" i="2"/>
  <c r="I8" i="2"/>
  <c r="H8" i="2"/>
  <c r="F8" i="2"/>
  <c r="E8" i="2"/>
  <c r="D8" i="2"/>
  <c r="C8" i="2"/>
  <c r="B8" i="2"/>
  <c r="G7" i="2"/>
  <c r="G6" i="2"/>
  <c r="G5" i="2"/>
  <c r="I4" i="2"/>
  <c r="H4" i="2"/>
  <c r="F4" i="2"/>
  <c r="E4" i="2"/>
  <c r="D4" i="2"/>
  <c r="C4" i="2"/>
  <c r="B4" i="2"/>
  <c r="N6" i="2" l="1"/>
  <c r="N7" i="2"/>
  <c r="N4" i="2"/>
  <c r="N5" i="2"/>
  <c r="G13" i="2"/>
  <c r="L8" i="2"/>
  <c r="M8" i="2"/>
  <c r="I19" i="2"/>
  <c r="H19" i="2"/>
  <c r="B19" i="2"/>
  <c r="F19" i="2"/>
  <c r="C19" i="2"/>
  <c r="E19" i="2"/>
  <c r="D19" i="2"/>
  <c r="G8" i="2"/>
  <c r="G4" i="2"/>
  <c r="G19" i="2" l="1"/>
  <c r="N8" i="2"/>
  <c r="J24" i="3" l="1"/>
  <c r="J47" i="1"/>
  <c r="H47" i="1"/>
  <c r="J46" i="1"/>
  <c r="I46" i="1"/>
  <c r="H46" i="1"/>
  <c r="J45" i="1"/>
  <c r="I45" i="1"/>
  <c r="H45" i="1"/>
  <c r="J29" i="1"/>
  <c r="I29" i="1"/>
  <c r="H29" i="1"/>
  <c r="J19" i="1"/>
  <c r="I19" i="1"/>
  <c r="H19" i="1"/>
  <c r="J18" i="1"/>
  <c r="I18" i="1"/>
  <c r="H18" i="1"/>
  <c r="J14" i="1"/>
  <c r="I14" i="1"/>
  <c r="H14" i="1"/>
  <c r="J48" i="1" l="1"/>
  <c r="I48" i="1"/>
  <c r="H48" i="1"/>
  <c r="D102" i="1" l="1"/>
  <c r="E102" i="1"/>
  <c r="C102" i="1"/>
  <c r="D94" i="1"/>
  <c r="E94" i="1"/>
  <c r="C94" i="1"/>
  <c r="D37" i="1"/>
  <c r="E37" i="1"/>
  <c r="C37" i="1"/>
  <c r="D32" i="1"/>
  <c r="E32" i="1"/>
  <c r="C32" i="1"/>
  <c r="D27" i="1"/>
  <c r="E27" i="1"/>
  <c r="C27" i="1"/>
  <c r="D81" i="3" l="1"/>
  <c r="E81" i="3"/>
  <c r="F81" i="3"/>
  <c r="G81" i="3"/>
  <c r="H81" i="3"/>
  <c r="I81" i="3"/>
  <c r="J81" i="3"/>
  <c r="C81" i="3"/>
  <c r="D73" i="3"/>
  <c r="D82" i="3" s="1"/>
  <c r="E73" i="3"/>
  <c r="E82" i="3" s="1"/>
  <c r="F73" i="3"/>
  <c r="F82" i="3" s="1"/>
  <c r="G73" i="3"/>
  <c r="G82" i="3" s="1"/>
  <c r="H73" i="3"/>
  <c r="H82" i="3" s="1"/>
  <c r="I73" i="3"/>
  <c r="I82" i="3" s="1"/>
  <c r="J73" i="3"/>
  <c r="J82" i="3" s="1"/>
  <c r="C73" i="3"/>
  <c r="C82" i="3" s="1"/>
  <c r="D61" i="3"/>
  <c r="E61" i="3"/>
  <c r="F61" i="3"/>
  <c r="G61" i="3"/>
  <c r="H61" i="3"/>
  <c r="I61" i="3"/>
  <c r="J61" i="3"/>
  <c r="C61" i="3"/>
  <c r="D54" i="3"/>
  <c r="E54" i="3"/>
  <c r="F54" i="3"/>
  <c r="G54" i="3"/>
  <c r="H54" i="3"/>
  <c r="I54" i="3"/>
  <c r="J54" i="3"/>
  <c r="C54" i="3"/>
  <c r="D39" i="3"/>
  <c r="D65" i="3" s="1"/>
  <c r="D93" i="3" s="1"/>
  <c r="E39" i="3"/>
  <c r="E65" i="3" s="1"/>
  <c r="E93" i="3" s="1"/>
  <c r="F39" i="3"/>
  <c r="F65" i="3" s="1"/>
  <c r="G39" i="3"/>
  <c r="G65" i="3" s="1"/>
  <c r="G93" i="3" s="1"/>
  <c r="H39" i="3"/>
  <c r="H65" i="3" s="1"/>
  <c r="H93" i="3" s="1"/>
  <c r="I39" i="3"/>
  <c r="I65" i="3" s="1"/>
  <c r="I93" i="3" s="1"/>
  <c r="J39" i="3"/>
  <c r="J65" i="3" s="1"/>
  <c r="J93" i="3" s="1"/>
  <c r="C39" i="3"/>
  <c r="C65" i="3" s="1"/>
  <c r="C93" i="3" s="1"/>
  <c r="D33" i="3"/>
  <c r="E33" i="3"/>
  <c r="F33" i="3"/>
  <c r="G33" i="3"/>
  <c r="H33" i="3"/>
  <c r="I33" i="3"/>
  <c r="J18" i="3"/>
  <c r="J33" i="3" s="1"/>
  <c r="C33" i="3"/>
  <c r="K14" i="3"/>
  <c r="K13" i="3"/>
  <c r="K22" i="3"/>
  <c r="K21" i="3"/>
  <c r="K20" i="3"/>
  <c r="F93" i="3" l="1"/>
  <c r="K24" i="3"/>
  <c r="K5" i="3"/>
  <c r="K9" i="3"/>
  <c r="K10" i="3"/>
  <c r="K11" i="3"/>
  <c r="K12" i="3"/>
  <c r="K7" i="3"/>
  <c r="K15" i="3"/>
  <c r="K17" i="3"/>
  <c r="K30" i="3"/>
  <c r="K32" i="3"/>
  <c r="K35" i="3"/>
  <c r="K36" i="3"/>
  <c r="K37" i="3"/>
  <c r="K38" i="3"/>
  <c r="K41" i="3"/>
  <c r="K43" i="3"/>
  <c r="K44" i="3"/>
  <c r="K45" i="3"/>
  <c r="K46" i="3"/>
  <c r="K47" i="3"/>
  <c r="K48" i="3"/>
  <c r="K49" i="3"/>
  <c r="K50" i="3"/>
  <c r="K51" i="3"/>
  <c r="K52" i="3"/>
  <c r="K53" i="3"/>
  <c r="K56" i="3"/>
  <c r="K59" i="3"/>
  <c r="K60" i="3"/>
  <c r="K69" i="3"/>
  <c r="K70" i="3"/>
  <c r="K71" i="3"/>
  <c r="K72" i="3"/>
  <c r="K77" i="3"/>
  <c r="K79" i="3"/>
  <c r="K80" i="3"/>
  <c r="K84" i="3"/>
  <c r="K86" i="3"/>
  <c r="K87" i="3"/>
  <c r="K89" i="3"/>
  <c r="D94" i="3" l="1"/>
  <c r="G94" i="3"/>
  <c r="F94" i="3"/>
  <c r="H94" i="3"/>
  <c r="K18" i="3"/>
  <c r="K33" i="3" s="1"/>
  <c r="I94" i="3"/>
  <c r="C94" i="3"/>
  <c r="J94" i="3"/>
  <c r="E94" i="3"/>
  <c r="K54" i="3"/>
  <c r="K73" i="3"/>
  <c r="K82" i="3" s="1"/>
  <c r="D88" i="1"/>
  <c r="I38" i="1" s="1"/>
  <c r="D82" i="1"/>
  <c r="I28" i="1" s="1"/>
  <c r="I37" i="1"/>
  <c r="D63" i="1"/>
  <c r="I27" i="1" s="1"/>
  <c r="D48" i="1"/>
  <c r="D23" i="1"/>
  <c r="D17" i="1"/>
  <c r="D42" i="1" s="1"/>
  <c r="D74" i="1" l="1"/>
  <c r="D92" i="1"/>
  <c r="I16" i="1"/>
  <c r="I21" i="1" s="1"/>
  <c r="I5" i="1"/>
  <c r="I7" i="1"/>
  <c r="I36" i="1"/>
  <c r="I41" i="1" s="1"/>
  <c r="I26" i="1"/>
  <c r="I32" i="1" s="1"/>
  <c r="I6" i="1"/>
  <c r="C82" i="1"/>
  <c r="H28" i="1" s="1"/>
  <c r="D109" i="1" l="1"/>
  <c r="D110" i="1" s="1"/>
  <c r="I10" i="1"/>
  <c r="E88" i="1"/>
  <c r="J38" i="1" s="1"/>
  <c r="C88" i="1"/>
  <c r="C92" i="1" l="1"/>
  <c r="H38" i="1"/>
  <c r="C17" i="1"/>
  <c r="C23" i="1"/>
  <c r="C48" i="1"/>
  <c r="H5" i="1" s="1"/>
  <c r="C63" i="1"/>
  <c r="H27" i="1" s="1"/>
  <c r="H37" i="1"/>
  <c r="E82" i="1"/>
  <c r="J37" i="1"/>
  <c r="E63" i="1"/>
  <c r="J27" i="1" s="1"/>
  <c r="E48" i="1"/>
  <c r="E23" i="1"/>
  <c r="E17" i="1"/>
  <c r="C74" i="1" l="1"/>
  <c r="C109" i="1" s="1"/>
  <c r="E92" i="1"/>
  <c r="J28" i="1"/>
  <c r="E74" i="1"/>
  <c r="E42" i="1"/>
  <c r="C42" i="1"/>
  <c r="H16" i="1"/>
  <c r="H21" i="1" s="1"/>
  <c r="J5" i="1"/>
  <c r="J16" i="1"/>
  <c r="J21" i="1" s="1"/>
  <c r="J7" i="1"/>
  <c r="J36" i="1"/>
  <c r="J41" i="1" s="1"/>
  <c r="H7" i="1"/>
  <c r="H36" i="1"/>
  <c r="H41" i="1" s="1"/>
  <c r="H26" i="1"/>
  <c r="H32" i="1" s="1"/>
  <c r="H6" i="1"/>
  <c r="J26" i="1"/>
  <c r="J6" i="1"/>
  <c r="E109" i="1" l="1"/>
  <c r="E110" i="1" s="1"/>
  <c r="H10" i="1"/>
  <c r="J10" i="1"/>
  <c r="J32" i="1"/>
  <c r="C110" i="1"/>
</calcChain>
</file>

<file path=xl/sharedStrings.xml><?xml version="1.0" encoding="utf-8"?>
<sst xmlns="http://schemas.openxmlformats.org/spreadsheetml/2006/main" count="282" uniqueCount="129">
  <si>
    <t>Poder Judicial del Estado de Baja California</t>
  </si>
  <si>
    <t>JUICIOS RADICADOS</t>
  </si>
  <si>
    <t>ASUNTOS TERMINADOS</t>
  </si>
  <si>
    <t>Mexicali</t>
  </si>
  <si>
    <t>Primero Penal</t>
  </si>
  <si>
    <t>Segundo Penal</t>
  </si>
  <si>
    <t>Tercero Penal</t>
  </si>
  <si>
    <t>Cuarto Penal</t>
  </si>
  <si>
    <t>Adolescentes</t>
  </si>
  <si>
    <t>Primero Civil</t>
  </si>
  <si>
    <t>Segundo Civil</t>
  </si>
  <si>
    <t>Tercero Civil</t>
  </si>
  <si>
    <t>Cuarto Civil</t>
  </si>
  <si>
    <t>Quinto Civil</t>
  </si>
  <si>
    <t>Sexto Civil</t>
  </si>
  <si>
    <t>Total Civiles Mexicali</t>
  </si>
  <si>
    <t>Primero Familiar</t>
  </si>
  <si>
    <t>Segundo Familiar</t>
  </si>
  <si>
    <t>Tercero Familiar</t>
  </si>
  <si>
    <t>Total Familiares Mexicali</t>
  </si>
  <si>
    <t>Ciudad Morelos</t>
  </si>
  <si>
    <t>Mixto 1ra. Instancia</t>
  </si>
  <si>
    <t>Gpe. Victoria</t>
  </si>
  <si>
    <t>Civil</t>
  </si>
  <si>
    <t>San Felipe</t>
  </si>
  <si>
    <t>Total Mexicali y Valle</t>
  </si>
  <si>
    <t>Tijuana</t>
  </si>
  <si>
    <t>Total Penales Tijuana</t>
  </si>
  <si>
    <t>Septimo Civil</t>
  </si>
  <si>
    <t>Octavo Civil</t>
  </si>
  <si>
    <t>Décimo Civil</t>
  </si>
  <si>
    <t>Décimo Primero Civil</t>
  </si>
  <si>
    <t>Total Civiles Tijuana</t>
  </si>
  <si>
    <t>Total Familiares Tijuana</t>
  </si>
  <si>
    <t>Total Tijuana</t>
  </si>
  <si>
    <t>Ensenada</t>
  </si>
  <si>
    <t>Total Civiles Ensenada</t>
  </si>
  <si>
    <t>Total Ensenada</t>
  </si>
  <si>
    <t>Rosarito</t>
  </si>
  <si>
    <t>Juzgado Civil 1a.Instancia</t>
  </si>
  <si>
    <t>Tecate</t>
  </si>
  <si>
    <t>Juzgado Penal 1a.Instancia</t>
  </si>
  <si>
    <t>San Quintin</t>
  </si>
  <si>
    <t>Total Zona Costa</t>
  </si>
  <si>
    <t>Total General</t>
  </si>
  <si>
    <t>CIUDAD</t>
  </si>
  <si>
    <t>JUZGADO</t>
  </si>
  <si>
    <t>PENAL</t>
  </si>
  <si>
    <t>CIVIL</t>
  </si>
  <si>
    <t>FAMILIAR</t>
  </si>
  <si>
    <t>INICIOS</t>
  </si>
  <si>
    <t>TERMINADOS</t>
  </si>
  <si>
    <t>ADOLESCENTES</t>
  </si>
  <si>
    <t>Sala</t>
  </si>
  <si>
    <t>Confirma</t>
  </si>
  <si>
    <t>Modifica</t>
  </si>
  <si>
    <t>Revoca</t>
  </si>
  <si>
    <t>Total</t>
  </si>
  <si>
    <t>Inicios</t>
  </si>
  <si>
    <t>Segunda Sala</t>
  </si>
  <si>
    <t>Primera Sala</t>
  </si>
  <si>
    <t>Tercera Sala</t>
  </si>
  <si>
    <t>Cuarta Sala</t>
  </si>
  <si>
    <t>Quinta Sala</t>
  </si>
  <si>
    <t>Por materia</t>
  </si>
  <si>
    <t>Penal</t>
  </si>
  <si>
    <t>Terminados</t>
  </si>
  <si>
    <t>Total Familiares Ensenada</t>
  </si>
  <si>
    <t xml:space="preserve">Octavo Civil </t>
  </si>
  <si>
    <t>Séptimo Civil</t>
  </si>
  <si>
    <t>Único Penal</t>
  </si>
  <si>
    <t>ASUNTOS EN TRÁMITE</t>
  </si>
  <si>
    <t>EN TRÁMITE</t>
  </si>
  <si>
    <t>San Quintín</t>
  </si>
  <si>
    <t>Juzgado Civil 1ra. Inst.</t>
  </si>
  <si>
    <t>Juzgado Penal 1ra. Inst.</t>
  </si>
  <si>
    <t xml:space="preserve">Cuarto Civil </t>
  </si>
  <si>
    <t>Mixto de Primera Instancia</t>
  </si>
  <si>
    <t>Improcedente</t>
  </si>
  <si>
    <t>Procedente</t>
  </si>
  <si>
    <t>Adjudicatoria</t>
  </si>
  <si>
    <t>Constitutiva</t>
  </si>
  <si>
    <t>Declarativa</t>
  </si>
  <si>
    <t>Condenatoria</t>
  </si>
  <si>
    <t>Absolutoria</t>
  </si>
  <si>
    <t>TOTAL</t>
  </si>
  <si>
    <t>SENTIDO DE LAS SENTENCIAS DEFINITIVAS</t>
  </si>
  <si>
    <r>
      <t>*</t>
    </r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Informes mensuales y trimestrales enviados por los C. jueces, así como de la Base de datos de sistemas de Oficialía de partes común y penales.</t>
    </r>
  </si>
  <si>
    <t>Único Penal de 1era. Inst. de Ensenada</t>
  </si>
  <si>
    <t>Juzgado Mixto de 1ra.Inst.</t>
  </si>
  <si>
    <t>Juzgado Mixto de 1ra. Inst.</t>
  </si>
  <si>
    <t>Materia Penal</t>
  </si>
  <si>
    <t>Materia Civil</t>
  </si>
  <si>
    <t>Materia Familiar</t>
  </si>
  <si>
    <t>Materia Mercantil</t>
  </si>
  <si>
    <t>Familiar</t>
  </si>
  <si>
    <t>Mercantil</t>
  </si>
  <si>
    <t>Asuntos terminados</t>
  </si>
  <si>
    <t>Asuntos en Trámite</t>
  </si>
  <si>
    <t>En trámite</t>
  </si>
  <si>
    <t>MATERIA PENAL</t>
  </si>
  <si>
    <t>MEXICALI</t>
  </si>
  <si>
    <t>TIJUANA</t>
  </si>
  <si>
    <t>ENSENADA</t>
  </si>
  <si>
    <t>TECATE</t>
  </si>
  <si>
    <t>ROSARITO</t>
  </si>
  <si>
    <t>MATERIA CIVIL</t>
  </si>
  <si>
    <t>MATERIA FAMILIAR</t>
  </si>
  <si>
    <t>MATERIA ADOLESCENTES</t>
  </si>
  <si>
    <t>TOTAL POR MATERIA
GLOBAL</t>
  </si>
  <si>
    <t>Otras Conclusiones</t>
  </si>
  <si>
    <t>Otras Resoluciones</t>
  </si>
  <si>
    <t>Cuarto Familiar</t>
  </si>
  <si>
    <t>* El 07 de abril 2022 abrieron los Juzgados Cuarto y Quinto de Primera Instancia Familiar del Partido Judicial de Ttijuana</t>
  </si>
  <si>
    <t>Nota: Se consideran concluidos aquellas tocas sesionadas y los fallos capturados.</t>
  </si>
  <si>
    <t>Otra conclusión = caducidad o sin materia.</t>
  </si>
  <si>
    <t>Otra resolución = concluidos por otra resolución o sentencia</t>
  </si>
  <si>
    <t>Tribunal Laboral</t>
  </si>
  <si>
    <t>Quinto Familiar</t>
  </si>
  <si>
    <t>* El 02 de mayo 2022 abrieron los tribunales laborales en el estado.</t>
  </si>
  <si>
    <t>MATERIA LABORAL</t>
  </si>
  <si>
    <t>LABORAL</t>
  </si>
  <si>
    <t>Sexto Familiar antes Noveno Civil</t>
  </si>
  <si>
    <t>SAN QUINTÍN</t>
  </si>
  <si>
    <t>* En Tijuana el juzgado noveno civil se convirtió en sexto familiar a partir del día: 22 de agosto 2022 y a partir del día 03 de octubre 2022 se empezó a recibir inicios en el sexto familiar, acordado por el Pleno del Consejo de la Judicatura.</t>
  </si>
  <si>
    <t>Juicios iniciados y terminados durante el cuarto trimestre de 2022 en Primera instancia</t>
  </si>
  <si>
    <t xml:space="preserve">Noveno Civil </t>
  </si>
  <si>
    <t>Sentido de las sentencias definitivas durante el cuarto trimestre de 2022 
en Juzgados de Primera instancia.</t>
  </si>
  <si>
    <t>Noveno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</si>
</sst>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7.3"/>
      <color theme="1"/>
      <name val="Calibri"/>
      <family val="2"/>
      <scheme val="minor"/>
    </font>
    <font>
      <sz val="9"/>
      <name val="Eras Light ITC"/>
      <family val="2"/>
    </font>
    <font>
      <sz val="8"/>
      <color rgb="FF703504"/>
      <name val="Eras Demi ITC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0"/>
  </cellStyleXfs>
  <cellXfs count="88">
    <xf numFmtId="0" fontId="0" fillId="0" borderId="0" xfId="0"/>
    <xf numFmtId="0" fontId="18" fillId="33" borderId="0" xfId="0" applyFont="1" applyFill="1"/>
    <xf numFmtId="0" fontId="18" fillId="33" borderId="0" xfId="0" applyFont="1" applyFill="1" applyAlignment="1">
      <alignment vertical="top"/>
    </xf>
    <xf numFmtId="3" fontId="18" fillId="33" borderId="0" xfId="0" applyNumberFormat="1" applyFont="1" applyFill="1" applyAlignment="1">
      <alignment vertical="top"/>
    </xf>
    <xf numFmtId="0" fontId="18" fillId="33" borderId="0" xfId="0" applyFont="1" applyFill="1" applyAlignment="1">
      <alignment horizontal="center" vertical="top"/>
    </xf>
    <xf numFmtId="0" fontId="19" fillId="34" borderId="10" xfId="0" applyFont="1" applyFill="1" applyBorder="1" applyAlignment="1">
      <alignment horizontal="center" vertical="top" wrapText="1" readingOrder="1"/>
    </xf>
    <xf numFmtId="0" fontId="19" fillId="33" borderId="10" xfId="0" applyFont="1" applyFill="1" applyBorder="1" applyAlignment="1">
      <alignment horizontal="left" vertical="top" wrapText="1" readingOrder="1"/>
    </xf>
    <xf numFmtId="0" fontId="18" fillId="33" borderId="10" xfId="0" applyFont="1" applyFill="1" applyBorder="1" applyAlignment="1">
      <alignment horizontal="left" vertical="top" wrapText="1" readingOrder="1"/>
    </xf>
    <xf numFmtId="3" fontId="18" fillId="33" borderId="10" xfId="0" applyNumberFormat="1" applyFont="1" applyFill="1" applyBorder="1" applyAlignment="1">
      <alignment horizontal="right" vertical="top" wrapText="1" readingOrder="1"/>
    </xf>
    <xf numFmtId="0" fontId="20" fillId="34" borderId="10" xfId="0" applyFont="1" applyFill="1" applyBorder="1" applyAlignment="1">
      <alignment horizontal="left" vertical="top" wrapText="1" readingOrder="1"/>
    </xf>
    <xf numFmtId="3" fontId="20" fillId="34" borderId="10" xfId="0" applyNumberFormat="1" applyFont="1" applyFill="1" applyBorder="1" applyAlignment="1">
      <alignment horizontal="right" vertical="top" wrapText="1" readingOrder="1"/>
    </xf>
    <xf numFmtId="0" fontId="19" fillId="34" borderId="10" xfId="0" applyFont="1" applyFill="1" applyBorder="1" applyAlignment="1">
      <alignment horizontal="left" vertical="top" wrapText="1" readingOrder="1"/>
    </xf>
    <xf numFmtId="0" fontId="18" fillId="33" borderId="0" xfId="0" applyFont="1" applyFill="1" applyBorder="1" applyAlignment="1">
      <alignment vertical="top"/>
    </xf>
    <xf numFmtId="0" fontId="18" fillId="33" borderId="11" xfId="0" applyFont="1" applyFill="1" applyBorder="1" applyAlignment="1">
      <alignment vertical="top"/>
    </xf>
    <xf numFmtId="0" fontId="18" fillId="33" borderId="12" xfId="0" applyFont="1" applyFill="1" applyBorder="1" applyAlignment="1">
      <alignment vertical="top"/>
    </xf>
    <xf numFmtId="0" fontId="20" fillId="0" borderId="13" xfId="0" applyFont="1" applyFill="1" applyBorder="1" applyAlignment="1">
      <alignment horizontal="left" vertical="top" wrapText="1" readingOrder="1"/>
    </xf>
    <xf numFmtId="3" fontId="20" fillId="0" borderId="13" xfId="0" applyNumberFormat="1" applyFont="1" applyFill="1" applyBorder="1" applyAlignment="1">
      <alignment horizontal="right" vertical="top" wrapText="1" readingOrder="1"/>
    </xf>
    <xf numFmtId="0" fontId="18" fillId="0" borderId="0" xfId="0" applyFont="1" applyFill="1" applyBorder="1" applyAlignment="1">
      <alignment vertical="top"/>
    </xf>
    <xf numFmtId="0" fontId="18" fillId="0" borderId="14" xfId="0" applyFont="1" applyFill="1" applyBorder="1" applyAlignment="1">
      <alignment vertical="top"/>
    </xf>
    <xf numFmtId="0" fontId="18" fillId="0" borderId="13" xfId="0" applyFont="1" applyFill="1" applyBorder="1" applyAlignment="1">
      <alignment horizontal="left" vertical="top" wrapText="1" readingOrder="1"/>
    </xf>
    <xf numFmtId="3" fontId="18" fillId="0" borderId="13" xfId="0" applyNumberFormat="1" applyFont="1" applyFill="1" applyBorder="1" applyAlignment="1">
      <alignment horizontal="right" vertical="top" wrapText="1" readingOrder="1"/>
    </xf>
    <xf numFmtId="0" fontId="19" fillId="34" borderId="15" xfId="0" applyFont="1" applyFill="1" applyBorder="1" applyAlignment="1">
      <alignment horizontal="center" vertical="top" wrapText="1" readingOrder="1"/>
    </xf>
    <xf numFmtId="3" fontId="22" fillId="33" borderId="10" xfId="0" applyNumberFormat="1" applyFont="1" applyFill="1" applyBorder="1" applyAlignment="1">
      <alignment horizontal="right" vertical="top" wrapText="1" readingOrder="1"/>
    </xf>
    <xf numFmtId="0" fontId="18" fillId="33" borderId="10" xfId="0" applyFont="1" applyFill="1" applyBorder="1" applyAlignment="1">
      <alignment horizontal="right" vertical="center" wrapText="1" readingOrder="1"/>
    </xf>
    <xf numFmtId="3" fontId="18" fillId="33" borderId="10" xfId="0" applyNumberFormat="1" applyFont="1" applyFill="1" applyBorder="1" applyAlignment="1">
      <alignment horizontal="right" vertical="center" wrapText="1" readingOrder="1"/>
    </xf>
    <xf numFmtId="0" fontId="19" fillId="34" borderId="10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19" fillId="33" borderId="0" xfId="0" applyNumberFormat="1" applyFont="1" applyFill="1" applyAlignment="1">
      <alignment vertical="center"/>
    </xf>
    <xf numFmtId="0" fontId="18" fillId="33" borderId="16" xfId="0" applyFont="1" applyFill="1" applyBorder="1" applyAlignment="1">
      <alignment vertical="top"/>
    </xf>
    <xf numFmtId="0" fontId="23" fillId="0" borderId="0" xfId="0" applyFont="1"/>
    <xf numFmtId="0" fontId="24" fillId="0" borderId="18" xfId="0" applyFont="1" applyBorder="1"/>
    <xf numFmtId="0" fontId="0" fillId="0" borderId="0" xfId="0" applyFill="1"/>
    <xf numFmtId="0" fontId="24" fillId="0" borderId="18" xfId="0" applyFont="1" applyFill="1" applyBorder="1"/>
    <xf numFmtId="0" fontId="24" fillId="35" borderId="18" xfId="0" applyFont="1" applyFill="1" applyBorder="1"/>
    <xf numFmtId="0" fontId="19" fillId="34" borderId="10" xfId="0" applyFont="1" applyFill="1" applyBorder="1" applyAlignment="1">
      <alignment horizontal="center" vertical="center" textRotation="90" wrapText="1"/>
    </xf>
    <xf numFmtId="0" fontId="27" fillId="0" borderId="10" xfId="0" applyFont="1" applyBorder="1"/>
    <xf numFmtId="0" fontId="27" fillId="0" borderId="10" xfId="0" applyFont="1" applyFill="1" applyBorder="1"/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 wrapText="1"/>
    </xf>
    <xf numFmtId="0" fontId="27" fillId="0" borderId="11" xfId="0" applyFont="1" applyFill="1" applyBorder="1"/>
    <xf numFmtId="0" fontId="27" fillId="0" borderId="12" xfId="0" applyFont="1" applyFill="1" applyBorder="1"/>
    <xf numFmtId="0" fontId="27" fillId="0" borderId="13" xfId="0" applyFont="1" applyFill="1" applyBorder="1" applyAlignment="1">
      <alignment horizontal="left" vertical="center"/>
    </xf>
    <xf numFmtId="0" fontId="27" fillId="0" borderId="13" xfId="0" applyFont="1" applyBorder="1"/>
    <xf numFmtId="0" fontId="27" fillId="0" borderId="16" xfId="0" applyFont="1" applyFill="1" applyBorder="1"/>
    <xf numFmtId="0" fontId="27" fillId="0" borderId="0" xfId="0" applyFont="1" applyFill="1" applyBorder="1"/>
    <xf numFmtId="0" fontId="27" fillId="0" borderId="1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/>
    </xf>
    <xf numFmtId="0" fontId="19" fillId="33" borderId="0" xfId="0" applyFont="1" applyFill="1" applyBorder="1" applyAlignment="1">
      <alignment horizontal="left" vertical="top" wrapText="1" readingOrder="1"/>
    </xf>
    <xf numFmtId="0" fontId="18" fillId="33" borderId="13" xfId="0" applyFont="1" applyFill="1" applyBorder="1" applyAlignment="1">
      <alignment horizontal="left" vertical="top" wrapText="1" readingOrder="1"/>
    </xf>
    <xf numFmtId="3" fontId="18" fillId="33" borderId="13" xfId="0" applyNumberFormat="1" applyFont="1" applyFill="1" applyBorder="1" applyAlignment="1">
      <alignment horizontal="right" vertical="top" wrapText="1" readingOrder="1"/>
    </xf>
    <xf numFmtId="0" fontId="18" fillId="37" borderId="10" xfId="0" applyFont="1" applyFill="1" applyBorder="1" applyAlignment="1">
      <alignment horizontal="left" vertical="top" wrapText="1" readingOrder="1"/>
    </xf>
    <xf numFmtId="3" fontId="18" fillId="37" borderId="10" xfId="0" applyNumberFormat="1" applyFont="1" applyFill="1" applyBorder="1" applyAlignment="1">
      <alignment horizontal="right" vertical="top" wrapText="1" readingOrder="1"/>
    </xf>
    <xf numFmtId="0" fontId="18" fillId="37" borderId="10" xfId="0" applyFont="1" applyFill="1" applyBorder="1" applyAlignment="1">
      <alignment horizontal="right" vertical="center" wrapText="1" readingOrder="1"/>
    </xf>
    <xf numFmtId="3" fontId="19" fillId="37" borderId="10" xfId="0" applyNumberFormat="1" applyFont="1" applyFill="1" applyBorder="1" applyAlignment="1">
      <alignment horizontal="right" vertical="center" wrapText="1" readingOrder="1"/>
    </xf>
    <xf numFmtId="3" fontId="19" fillId="33" borderId="10" xfId="0" applyNumberFormat="1" applyFont="1" applyFill="1" applyBorder="1" applyAlignment="1">
      <alignment horizontal="right" vertical="center" wrapText="1" readingOrder="1"/>
    </xf>
    <xf numFmtId="0" fontId="18" fillId="37" borderId="10" xfId="0" applyFont="1" applyFill="1" applyBorder="1" applyAlignment="1">
      <alignment horizontal="center" vertical="center" wrapText="1" readingOrder="1"/>
    </xf>
    <xf numFmtId="0" fontId="19" fillId="34" borderId="11" xfId="0" applyFont="1" applyFill="1" applyBorder="1" applyAlignment="1">
      <alignment horizontal="center" vertical="center" wrapText="1" readingOrder="1"/>
    </xf>
    <xf numFmtId="0" fontId="30" fillId="34" borderId="10" xfId="0" applyFont="1" applyFill="1" applyBorder="1" applyAlignment="1">
      <alignment horizontal="center" vertical="center" wrapText="1" readingOrder="1"/>
    </xf>
    <xf numFmtId="0" fontId="19" fillId="34" borderId="15" xfId="0" applyFont="1" applyFill="1" applyBorder="1" applyAlignment="1">
      <alignment horizontal="center" vertical="center" wrapText="1" readingOrder="1"/>
    </xf>
    <xf numFmtId="0" fontId="18" fillId="33" borderId="14" xfId="0" applyFont="1" applyFill="1" applyBorder="1" applyAlignment="1">
      <alignment vertical="top"/>
    </xf>
    <xf numFmtId="0" fontId="18" fillId="33" borderId="22" xfId="0" applyFont="1" applyFill="1" applyBorder="1" applyAlignment="1">
      <alignment horizontal="left" vertical="top" wrapText="1" readingOrder="1"/>
    </xf>
    <xf numFmtId="0" fontId="20" fillId="0" borderId="16" xfId="0" applyFont="1" applyFill="1" applyBorder="1" applyAlignment="1">
      <alignment horizontal="left" vertical="top" wrapText="1" readingOrder="1"/>
    </xf>
    <xf numFmtId="3" fontId="20" fillId="0" borderId="16" xfId="0" applyNumberFormat="1" applyFont="1" applyFill="1" applyBorder="1" applyAlignment="1">
      <alignment horizontal="right" vertical="top" wrapText="1" readingOrder="1"/>
    </xf>
    <xf numFmtId="0" fontId="31" fillId="33" borderId="10" xfId="0" applyFont="1" applyFill="1" applyBorder="1" applyAlignment="1">
      <alignment horizontal="left" vertical="top" wrapText="1" readingOrder="1"/>
    </xf>
    <xf numFmtId="0" fontId="32" fillId="0" borderId="10" xfId="0" applyFont="1" applyFill="1" applyBorder="1"/>
    <xf numFmtId="0" fontId="0" fillId="0" borderId="0" xfId="0" applyAlignment="1">
      <alignment vertical="top"/>
    </xf>
    <xf numFmtId="0" fontId="19" fillId="33" borderId="0" xfId="0" applyFont="1" applyFill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21" fillId="0" borderId="0" xfId="0" applyFont="1" applyFill="1" applyAlignment="1">
      <alignment horizontal="center" vertical="top" wrapText="1" readingOrder="1"/>
    </xf>
    <xf numFmtId="0" fontId="19" fillId="0" borderId="0" xfId="0" applyFont="1" applyFill="1" applyAlignment="1">
      <alignment horizontal="center" vertical="top" wrapText="1" readingOrder="1"/>
    </xf>
    <xf numFmtId="0" fontId="28" fillId="0" borderId="0" xfId="0" applyFont="1" applyAlignment="1">
      <alignment horizontal="left" vertical="top" wrapText="1"/>
    </xf>
    <xf numFmtId="0" fontId="19" fillId="33" borderId="0" xfId="0" applyFont="1" applyFill="1" applyAlignment="1">
      <alignment horizontal="center" vertical="top" wrapText="1"/>
    </xf>
    <xf numFmtId="0" fontId="25" fillId="36" borderId="20" xfId="0" applyFont="1" applyFill="1" applyBorder="1" applyAlignment="1">
      <alignment horizontal="center" vertical="center"/>
    </xf>
    <xf numFmtId="0" fontId="25" fillId="36" borderId="19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top" wrapText="1" readingOrder="1"/>
    </xf>
    <xf numFmtId="0" fontId="19" fillId="0" borderId="0" xfId="0" applyFont="1" applyFill="1" applyBorder="1" applyAlignment="1">
      <alignment horizontal="center" vertical="top" wrapText="1" readingOrder="1"/>
    </xf>
    <xf numFmtId="0" fontId="19" fillId="34" borderId="21" xfId="0" applyFont="1" applyFill="1" applyBorder="1" applyAlignment="1">
      <alignment horizontal="center" vertical="top" wrapText="1" readingOrder="1"/>
    </xf>
    <xf numFmtId="0" fontId="19" fillId="34" borderId="22" xfId="0" applyFont="1" applyFill="1" applyBorder="1" applyAlignment="1">
      <alignment horizontal="center" vertical="top" wrapText="1" readingOrder="1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19" fillId="34" borderId="15" xfId="0" applyFont="1" applyFill="1" applyBorder="1" applyAlignment="1">
      <alignment horizontal="center" vertical="center" wrapText="1" readingOrder="1"/>
    </xf>
    <xf numFmtId="0" fontId="19" fillId="34" borderId="13" xfId="0" applyFont="1" applyFill="1" applyBorder="1" applyAlignment="1">
      <alignment horizontal="center" vertical="center" wrapText="1" readingOrder="1"/>
    </xf>
    <xf numFmtId="0" fontId="19" fillId="34" borderId="17" xfId="0" applyFont="1" applyFill="1" applyBorder="1" applyAlignment="1">
      <alignment horizontal="center" vertical="center" wrapText="1" readingOrder="1"/>
    </xf>
    <xf numFmtId="0" fontId="19" fillId="34" borderId="21" xfId="0" applyFont="1" applyFill="1" applyBorder="1" applyAlignment="1">
      <alignment horizontal="center" vertical="center" wrapText="1" readingOrder="1"/>
    </xf>
    <xf numFmtId="0" fontId="19" fillId="34" borderId="22" xfId="0" applyFont="1" applyFill="1" applyBorder="1" applyAlignment="1">
      <alignment horizontal="center" vertical="center" wrapText="1" readingOrder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showGridLines="0" tabSelected="1" topLeftCell="A94" zoomScaleNormal="100" workbookViewId="0">
      <selection activeCell="C107" sqref="C107:E107"/>
    </sheetView>
  </sheetViews>
  <sheetFormatPr baseColWidth="10" defaultRowHeight="15" x14ac:dyDescent="0.25"/>
  <cols>
    <col min="1" max="1" width="18.42578125" style="1" customWidth="1"/>
    <col min="2" max="2" width="29" style="1" customWidth="1"/>
    <col min="3" max="5" width="15.85546875" style="1" customWidth="1"/>
    <col min="6" max="6" width="11.42578125" style="1"/>
    <col min="7" max="7" width="12.7109375" style="1" customWidth="1"/>
    <col min="8" max="16384" width="11.42578125" style="1"/>
  </cols>
  <sheetData>
    <row r="1" spans="1:11" s="2" customFormat="1" ht="21" customHeight="1" x14ac:dyDescent="0.25">
      <c r="A1" s="70" t="s">
        <v>0</v>
      </c>
      <c r="B1" s="70"/>
      <c r="C1" s="70"/>
      <c r="D1" s="70"/>
      <c r="E1" s="70"/>
    </row>
    <row r="2" spans="1:11" s="2" customFormat="1" ht="30" customHeight="1" x14ac:dyDescent="0.25">
      <c r="A2" s="71" t="s">
        <v>125</v>
      </c>
      <c r="B2" s="71"/>
      <c r="C2" s="71"/>
      <c r="D2" s="71"/>
      <c r="E2" s="71"/>
    </row>
    <row r="3" spans="1:11" s="2" customFormat="1" ht="36" customHeight="1" x14ac:dyDescent="0.25">
      <c r="A3" s="5" t="s">
        <v>45</v>
      </c>
      <c r="B3" s="5" t="s">
        <v>46</v>
      </c>
      <c r="C3" s="21" t="s">
        <v>1</v>
      </c>
      <c r="D3" s="5" t="s">
        <v>71</v>
      </c>
      <c r="E3" s="5" t="s">
        <v>2</v>
      </c>
      <c r="G3" s="73" t="s">
        <v>109</v>
      </c>
      <c r="H3" s="68"/>
      <c r="I3" s="68"/>
      <c r="J3" s="68"/>
    </row>
    <row r="4" spans="1:11" s="2" customFormat="1" ht="16.5" customHeight="1" x14ac:dyDescent="0.25">
      <c r="A4" s="6" t="s">
        <v>3</v>
      </c>
      <c r="B4" s="7" t="s">
        <v>70</v>
      </c>
      <c r="C4" s="8">
        <v>1</v>
      </c>
      <c r="D4" s="8">
        <v>980</v>
      </c>
      <c r="E4" s="8">
        <v>11</v>
      </c>
      <c r="H4" s="4" t="s">
        <v>50</v>
      </c>
      <c r="I4" s="4" t="s">
        <v>72</v>
      </c>
      <c r="J4" s="4" t="s">
        <v>51</v>
      </c>
    </row>
    <row r="5" spans="1:11" s="2" customFormat="1" ht="16.5" customHeight="1" x14ac:dyDescent="0.25">
      <c r="A5" s="29"/>
      <c r="B5" s="19"/>
      <c r="C5" s="20"/>
      <c r="D5" s="20"/>
      <c r="E5" s="20"/>
      <c r="G5" s="2" t="s">
        <v>47</v>
      </c>
      <c r="H5" s="3">
        <f>C4+C28+C33+C38+C95+C48+C103+C76+C99</f>
        <v>173</v>
      </c>
      <c r="I5" s="3">
        <f>D4+D28+D33+D38+D95+D48+D103+D76+D99</f>
        <v>10591</v>
      </c>
      <c r="J5" s="3">
        <f>E4+E28+E33+E38+E95+E48+E103+E76+E99</f>
        <v>165</v>
      </c>
      <c r="K5" s="3"/>
    </row>
    <row r="6" spans="1:11" s="2" customFormat="1" ht="16.5" customHeight="1" x14ac:dyDescent="0.25">
      <c r="A6" s="14"/>
      <c r="B6" s="7" t="s">
        <v>8</v>
      </c>
      <c r="C6" s="8">
        <v>0</v>
      </c>
      <c r="D6" s="8">
        <v>11</v>
      </c>
      <c r="E6" s="8">
        <v>0</v>
      </c>
      <c r="G6" s="2" t="s">
        <v>48</v>
      </c>
      <c r="H6" s="3">
        <f>C17+C29+C34+C39+C96+C104+C63+C82+C100</f>
        <v>9033</v>
      </c>
      <c r="I6" s="3">
        <f>D17+D29+D34+D39+D96+D104+D63+D82+D100</f>
        <v>201480</v>
      </c>
      <c r="J6" s="3">
        <f>E17+E29+E34+E39+E96+E104+E63+E82+E100</f>
        <v>4545</v>
      </c>
    </row>
    <row r="7" spans="1:11" s="2" customFormat="1" ht="16.5" customHeight="1" x14ac:dyDescent="0.25">
      <c r="A7" s="12"/>
      <c r="B7" s="19"/>
      <c r="C7" s="20"/>
      <c r="D7" s="20"/>
      <c r="E7" s="20"/>
      <c r="G7" s="2" t="s">
        <v>49</v>
      </c>
      <c r="H7" s="3">
        <f>C23+C30+C35+C40+C97+C105+C70+C88</f>
        <v>4562</v>
      </c>
      <c r="I7" s="3">
        <f>D23+D30+D35+D40+D97+D105+D70+D88</f>
        <v>71431</v>
      </c>
      <c r="J7" s="3">
        <f>E23+E30+E35+E40+E97+E105+E70+E88</f>
        <v>3563</v>
      </c>
    </row>
    <row r="8" spans="1:11" s="2" customFormat="1" ht="16.5" customHeight="1" x14ac:dyDescent="0.25">
      <c r="A8" s="14"/>
      <c r="B8" s="7" t="s">
        <v>9</v>
      </c>
      <c r="C8" s="8">
        <v>218</v>
      </c>
      <c r="D8" s="8">
        <v>11786</v>
      </c>
      <c r="E8" s="8">
        <v>92</v>
      </c>
      <c r="G8" s="2" t="s">
        <v>52</v>
      </c>
      <c r="H8" s="3">
        <v>12</v>
      </c>
      <c r="I8" s="3">
        <v>82</v>
      </c>
      <c r="J8" s="3">
        <v>13</v>
      </c>
    </row>
    <row r="9" spans="1:11" s="2" customFormat="1" ht="16.5" customHeight="1" x14ac:dyDescent="0.25">
      <c r="A9" s="14"/>
      <c r="B9" s="7" t="s">
        <v>10</v>
      </c>
      <c r="C9" s="8">
        <v>218</v>
      </c>
      <c r="D9" s="8">
        <v>5226</v>
      </c>
      <c r="E9" s="8">
        <v>109</v>
      </c>
      <c r="G9" s="2" t="s">
        <v>121</v>
      </c>
      <c r="H9" s="3">
        <f>C25+C72+C90+C107</f>
        <v>1225</v>
      </c>
      <c r="I9" s="3">
        <f>D25+D72+D90+D107</f>
        <v>2154</v>
      </c>
      <c r="J9" s="3">
        <f>E25+E72+E90+E107</f>
        <v>341</v>
      </c>
    </row>
    <row r="10" spans="1:11" s="2" customFormat="1" ht="16.5" customHeight="1" x14ac:dyDescent="0.25">
      <c r="A10" s="14"/>
      <c r="B10" s="7" t="s">
        <v>11</v>
      </c>
      <c r="C10" s="8">
        <v>227</v>
      </c>
      <c r="D10" s="8">
        <v>5285</v>
      </c>
      <c r="E10" s="8">
        <v>79</v>
      </c>
      <c r="H10" s="3">
        <f>SUM(H5:H9)</f>
        <v>15005</v>
      </c>
      <c r="I10" s="3">
        <f>SUM(I5:I9)</f>
        <v>285738</v>
      </c>
      <c r="J10" s="3">
        <f>SUM(J5:J9)</f>
        <v>8627</v>
      </c>
    </row>
    <row r="11" spans="1:11" s="2" customFormat="1" ht="16.5" customHeight="1" x14ac:dyDescent="0.25">
      <c r="A11" s="12"/>
      <c r="B11" s="7" t="s">
        <v>12</v>
      </c>
      <c r="C11" s="8">
        <v>242</v>
      </c>
      <c r="D11" s="8">
        <v>6192</v>
      </c>
      <c r="E11" s="8">
        <v>179</v>
      </c>
    </row>
    <row r="12" spans="1:11" s="2" customFormat="1" ht="16.5" customHeight="1" x14ac:dyDescent="0.25">
      <c r="A12" s="14"/>
      <c r="B12" s="7" t="s">
        <v>13</v>
      </c>
      <c r="C12" s="8">
        <v>218</v>
      </c>
      <c r="D12" s="8">
        <v>9574</v>
      </c>
      <c r="E12" s="8">
        <v>125</v>
      </c>
      <c r="G12" s="68" t="s">
        <v>100</v>
      </c>
      <c r="H12" s="68"/>
      <c r="I12" s="68"/>
      <c r="J12" s="68"/>
    </row>
    <row r="13" spans="1:11" s="2" customFormat="1" ht="16.5" customHeight="1" x14ac:dyDescent="0.25">
      <c r="A13" s="12"/>
      <c r="B13" s="7" t="s">
        <v>14</v>
      </c>
      <c r="C13" s="8">
        <v>219</v>
      </c>
      <c r="D13" s="8">
        <v>5024</v>
      </c>
      <c r="E13" s="8">
        <v>107</v>
      </c>
      <c r="H13" s="4" t="s">
        <v>50</v>
      </c>
      <c r="I13" s="4" t="s">
        <v>72</v>
      </c>
      <c r="J13" s="4" t="s">
        <v>51</v>
      </c>
    </row>
    <row r="14" spans="1:11" s="2" customFormat="1" ht="16.5" customHeight="1" x14ac:dyDescent="0.25">
      <c r="A14" s="14"/>
      <c r="B14" s="7" t="s">
        <v>69</v>
      </c>
      <c r="C14" s="8">
        <v>277</v>
      </c>
      <c r="D14" s="8">
        <v>9910</v>
      </c>
      <c r="E14" s="8">
        <v>160</v>
      </c>
      <c r="G14" s="2" t="s">
        <v>101</v>
      </c>
      <c r="H14" s="3">
        <f>C4+C28+C33+C38</f>
        <v>1</v>
      </c>
      <c r="I14" s="3">
        <f>D4+D28+D33+D38</f>
        <v>1006</v>
      </c>
      <c r="J14" s="3">
        <f>E4+E28+E33+E38</f>
        <v>16</v>
      </c>
    </row>
    <row r="15" spans="1:11" s="2" customFormat="1" ht="16.5" customHeight="1" x14ac:dyDescent="0.25">
      <c r="A15" s="14"/>
      <c r="B15" s="7" t="s">
        <v>68</v>
      </c>
      <c r="C15" s="8">
        <v>281</v>
      </c>
      <c r="D15" s="8">
        <v>6955</v>
      </c>
      <c r="E15" s="8">
        <v>122</v>
      </c>
      <c r="H15" s="3"/>
      <c r="I15" s="3"/>
      <c r="J15" s="3"/>
    </row>
    <row r="16" spans="1:11" s="2" customFormat="1" ht="16.5" customHeight="1" x14ac:dyDescent="0.25">
      <c r="A16" s="14"/>
      <c r="B16" s="7" t="s">
        <v>126</v>
      </c>
      <c r="C16" s="8">
        <v>153</v>
      </c>
      <c r="D16" s="8">
        <v>153</v>
      </c>
      <c r="E16" s="8">
        <v>0</v>
      </c>
      <c r="G16" s="2" t="s">
        <v>102</v>
      </c>
      <c r="H16" s="3">
        <f>C48</f>
        <v>155</v>
      </c>
      <c r="I16" s="3">
        <f>D48</f>
        <v>7453</v>
      </c>
      <c r="J16" s="3">
        <f>E48</f>
        <v>74</v>
      </c>
    </row>
    <row r="17" spans="1:10" s="2" customFormat="1" ht="16.5" customHeight="1" x14ac:dyDescent="0.25">
      <c r="A17" s="14"/>
      <c r="B17" s="9" t="s">
        <v>15</v>
      </c>
      <c r="C17" s="10">
        <f>SUM(C8:C16)</f>
        <v>2053</v>
      </c>
      <c r="D17" s="10">
        <f>SUM(D8:D16)</f>
        <v>60105</v>
      </c>
      <c r="E17" s="10">
        <f>SUM(E8:E16)</f>
        <v>973</v>
      </c>
      <c r="G17" s="2" t="s">
        <v>103</v>
      </c>
      <c r="H17" s="3">
        <f>C76</f>
        <v>10</v>
      </c>
      <c r="I17" s="3">
        <f>D76</f>
        <v>1208</v>
      </c>
      <c r="J17" s="3">
        <f>E76</f>
        <v>53</v>
      </c>
    </row>
    <row r="18" spans="1:10" s="2" customFormat="1" ht="16.5" customHeight="1" x14ac:dyDescent="0.25">
      <c r="A18" s="12"/>
      <c r="B18" s="15"/>
      <c r="C18" s="16"/>
      <c r="D18" s="16"/>
      <c r="E18" s="16"/>
      <c r="G18" s="2" t="s">
        <v>104</v>
      </c>
      <c r="H18" s="3">
        <f>C99</f>
        <v>2</v>
      </c>
      <c r="I18" s="3">
        <f>D99</f>
        <v>703</v>
      </c>
      <c r="J18" s="3">
        <f>E99</f>
        <v>9</v>
      </c>
    </row>
    <row r="19" spans="1:10" s="2" customFormat="1" ht="16.5" customHeight="1" x14ac:dyDescent="0.25">
      <c r="A19" s="14"/>
      <c r="B19" s="62" t="s">
        <v>16</v>
      </c>
      <c r="C19" s="8">
        <v>314</v>
      </c>
      <c r="D19" s="8">
        <v>10371</v>
      </c>
      <c r="E19" s="8">
        <v>217</v>
      </c>
      <c r="G19" s="2" t="s">
        <v>105</v>
      </c>
      <c r="H19" s="3">
        <f>C95</f>
        <v>1</v>
      </c>
      <c r="I19" s="3">
        <f>D95</f>
        <v>46</v>
      </c>
      <c r="J19" s="3">
        <f>E95</f>
        <v>4</v>
      </c>
    </row>
    <row r="20" spans="1:10" s="2" customFormat="1" ht="16.5" customHeight="1" x14ac:dyDescent="0.25">
      <c r="A20" s="14"/>
      <c r="B20" s="7" t="s">
        <v>17</v>
      </c>
      <c r="C20" s="8">
        <v>320</v>
      </c>
      <c r="D20" s="8">
        <v>8755</v>
      </c>
      <c r="E20" s="8">
        <v>110</v>
      </c>
      <c r="G20" s="2" t="s">
        <v>123</v>
      </c>
      <c r="H20" s="3">
        <f>C103</f>
        <v>4</v>
      </c>
      <c r="I20" s="3">
        <f>D103</f>
        <v>175</v>
      </c>
      <c r="J20" s="3">
        <f>E103</f>
        <v>9</v>
      </c>
    </row>
    <row r="21" spans="1:10" s="2" customFormat="1" ht="16.5" customHeight="1" x14ac:dyDescent="0.25">
      <c r="A21" s="14"/>
      <c r="B21" s="7" t="s">
        <v>18</v>
      </c>
      <c r="C21" s="8">
        <v>326</v>
      </c>
      <c r="D21" s="8">
        <v>9615</v>
      </c>
      <c r="E21" s="8">
        <v>75</v>
      </c>
      <c r="H21" s="3">
        <f>SUM(H14:H19)</f>
        <v>169</v>
      </c>
      <c r="I21" s="3">
        <f>SUM(I14:I19)</f>
        <v>10416</v>
      </c>
      <c r="J21" s="3">
        <f>SUM(J14:J19)</f>
        <v>156</v>
      </c>
    </row>
    <row r="22" spans="1:10" s="2" customFormat="1" ht="16.5" customHeight="1" x14ac:dyDescent="0.25">
      <c r="A22" s="14"/>
      <c r="B22" s="7" t="s">
        <v>112</v>
      </c>
      <c r="C22" s="8">
        <v>317</v>
      </c>
      <c r="D22" s="8">
        <v>1970</v>
      </c>
      <c r="E22" s="8">
        <v>67</v>
      </c>
    </row>
    <row r="23" spans="1:10" s="2" customFormat="1" ht="16.5" customHeight="1" x14ac:dyDescent="0.25">
      <c r="A23" s="12"/>
      <c r="B23" s="9" t="s">
        <v>19</v>
      </c>
      <c r="C23" s="10">
        <f>SUM(C19:C22)</f>
        <v>1277</v>
      </c>
      <c r="D23" s="10">
        <f>SUM(D19:D22)</f>
        <v>30711</v>
      </c>
      <c r="E23" s="10">
        <f>SUM(E19:E22)</f>
        <v>469</v>
      </c>
    </row>
    <row r="24" spans="1:10" s="2" customFormat="1" ht="16.5" customHeight="1" x14ac:dyDescent="0.25">
      <c r="A24" s="12"/>
      <c r="B24" s="15"/>
      <c r="C24" s="16"/>
      <c r="D24" s="16"/>
      <c r="E24" s="16"/>
      <c r="G24" s="68" t="s">
        <v>106</v>
      </c>
      <c r="H24" s="68"/>
      <c r="I24" s="68"/>
      <c r="J24" s="68"/>
    </row>
    <row r="25" spans="1:10" s="2" customFormat="1" ht="16.5" customHeight="1" x14ac:dyDescent="0.25">
      <c r="A25" s="12"/>
      <c r="B25" s="7" t="s">
        <v>117</v>
      </c>
      <c r="C25" s="8">
        <v>562</v>
      </c>
      <c r="D25" s="8">
        <v>1055</v>
      </c>
      <c r="E25" s="8">
        <v>117</v>
      </c>
      <c r="H25" s="4" t="s">
        <v>50</v>
      </c>
      <c r="I25" s="4" t="s">
        <v>72</v>
      </c>
      <c r="J25" s="4" t="s">
        <v>51</v>
      </c>
    </row>
    <row r="26" spans="1:10" s="2" customFormat="1" ht="16.5" customHeight="1" x14ac:dyDescent="0.25">
      <c r="A26" s="61"/>
      <c r="B26" s="15"/>
      <c r="C26" s="16"/>
      <c r="D26" s="16"/>
      <c r="E26" s="16"/>
      <c r="G26" s="2" t="s">
        <v>101</v>
      </c>
      <c r="H26" s="3">
        <f>C17+C29+C34+C39</f>
        <v>2265</v>
      </c>
      <c r="I26" s="3">
        <f>D17+D29+D34+D39</f>
        <v>63061</v>
      </c>
      <c r="J26" s="3">
        <f>E17+E29+E34+E39</f>
        <v>1079</v>
      </c>
    </row>
    <row r="27" spans="1:10" s="2" customFormat="1" ht="16.5" customHeight="1" x14ac:dyDescent="0.25">
      <c r="A27" s="6" t="s">
        <v>20</v>
      </c>
      <c r="B27" s="52" t="s">
        <v>21</v>
      </c>
      <c r="C27" s="53">
        <f>SUM(C28:C30)</f>
        <v>142</v>
      </c>
      <c r="D27" s="53">
        <f>SUM(D28:D30)</f>
        <v>1912</v>
      </c>
      <c r="E27" s="53">
        <f>SUM(E28:E30)</f>
        <v>104</v>
      </c>
      <c r="G27" s="2" t="s">
        <v>102</v>
      </c>
      <c r="H27" s="3">
        <f>C63</f>
        <v>4780</v>
      </c>
      <c r="I27" s="3">
        <f>D63</f>
        <v>100670</v>
      </c>
      <c r="J27" s="3">
        <f>E63</f>
        <v>2307</v>
      </c>
    </row>
    <row r="28" spans="1:10" s="2" customFormat="1" ht="16.5" customHeight="1" x14ac:dyDescent="0.25">
      <c r="A28" s="49"/>
      <c r="B28" s="7" t="s">
        <v>91</v>
      </c>
      <c r="C28" s="8">
        <v>0</v>
      </c>
      <c r="D28" s="8">
        <v>8</v>
      </c>
      <c r="E28" s="8">
        <v>2</v>
      </c>
      <c r="G28" s="2" t="s">
        <v>103</v>
      </c>
      <c r="H28" s="3">
        <f>C82</f>
        <v>917</v>
      </c>
      <c r="I28" s="3">
        <f>D82</f>
        <v>24178</v>
      </c>
      <c r="J28" s="3">
        <f>E82</f>
        <v>363</v>
      </c>
    </row>
    <row r="29" spans="1:10" s="2" customFormat="1" ht="16.5" customHeight="1" x14ac:dyDescent="0.25">
      <c r="A29" s="49"/>
      <c r="B29" s="7" t="s">
        <v>92</v>
      </c>
      <c r="C29" s="8">
        <v>77</v>
      </c>
      <c r="D29" s="8">
        <v>826</v>
      </c>
      <c r="E29" s="8">
        <v>36</v>
      </c>
      <c r="G29" s="2" t="s">
        <v>104</v>
      </c>
      <c r="H29" s="3">
        <f>C100</f>
        <v>485</v>
      </c>
      <c r="I29" s="3">
        <f>D100</f>
        <v>7089</v>
      </c>
      <c r="J29" s="3">
        <f>E100</f>
        <v>306</v>
      </c>
    </row>
    <row r="30" spans="1:10" s="2" customFormat="1" ht="16.5" customHeight="1" x14ac:dyDescent="0.25">
      <c r="A30" s="49"/>
      <c r="B30" s="7" t="s">
        <v>93</v>
      </c>
      <c r="C30" s="8">
        <v>65</v>
      </c>
      <c r="D30" s="8">
        <v>1078</v>
      </c>
      <c r="E30" s="8">
        <v>66</v>
      </c>
      <c r="G30" s="2" t="s">
        <v>105</v>
      </c>
      <c r="H30" s="3">
        <f>C95</f>
        <v>1</v>
      </c>
      <c r="I30" s="3">
        <f>D95</f>
        <v>46</v>
      </c>
      <c r="J30" s="3">
        <f>E95</f>
        <v>4</v>
      </c>
    </row>
    <row r="31" spans="1:10" s="2" customFormat="1" ht="16.5" customHeight="1" x14ac:dyDescent="0.25">
      <c r="A31" s="12"/>
      <c r="B31" s="15"/>
      <c r="C31" s="16"/>
      <c r="D31" s="16"/>
      <c r="E31" s="16"/>
      <c r="G31" s="2" t="s">
        <v>123</v>
      </c>
      <c r="H31" s="3">
        <f>C104</f>
        <v>75</v>
      </c>
      <c r="I31" s="3">
        <f>D104</f>
        <v>2516</v>
      </c>
      <c r="J31" s="3">
        <f>E104</f>
        <v>103</v>
      </c>
    </row>
    <row r="32" spans="1:10" s="2" customFormat="1" ht="16.5" customHeight="1" x14ac:dyDescent="0.25">
      <c r="A32" s="6" t="s">
        <v>22</v>
      </c>
      <c r="B32" s="52" t="s">
        <v>21</v>
      </c>
      <c r="C32" s="53">
        <f>SUM(C33:C35)</f>
        <v>160</v>
      </c>
      <c r="D32" s="53">
        <f>SUM(D33:D35)</f>
        <v>2370</v>
      </c>
      <c r="E32" s="53">
        <f>SUM(E33:E35)</f>
        <v>94</v>
      </c>
      <c r="H32" s="3">
        <f>SUM(H26:H31)</f>
        <v>8523</v>
      </c>
      <c r="I32" s="3">
        <f>SUM(I26:I31)</f>
        <v>197560</v>
      </c>
      <c r="J32" s="3">
        <f>SUM(J26:J31)</f>
        <v>4162</v>
      </c>
    </row>
    <row r="33" spans="1:10" s="2" customFormat="1" ht="16.5" customHeight="1" x14ac:dyDescent="0.25">
      <c r="A33" s="49"/>
      <c r="B33" s="7" t="s">
        <v>91</v>
      </c>
      <c r="C33" s="8">
        <v>0</v>
      </c>
      <c r="D33" s="8">
        <v>6</v>
      </c>
      <c r="E33" s="8">
        <v>2</v>
      </c>
    </row>
    <row r="34" spans="1:10" s="2" customFormat="1" ht="16.5" customHeight="1" x14ac:dyDescent="0.25">
      <c r="A34" s="49"/>
      <c r="B34" s="7" t="s">
        <v>92</v>
      </c>
      <c r="C34" s="8">
        <v>89</v>
      </c>
      <c r="D34" s="8">
        <v>1382</v>
      </c>
      <c r="E34" s="8">
        <v>40</v>
      </c>
      <c r="G34" s="68" t="s">
        <v>107</v>
      </c>
      <c r="H34" s="68"/>
      <c r="I34" s="68"/>
      <c r="J34" s="68"/>
    </row>
    <row r="35" spans="1:10" s="2" customFormat="1" ht="16.5" customHeight="1" x14ac:dyDescent="0.25">
      <c r="A35" s="49"/>
      <c r="B35" s="7" t="s">
        <v>93</v>
      </c>
      <c r="C35" s="8">
        <v>71</v>
      </c>
      <c r="D35" s="8">
        <v>982</v>
      </c>
      <c r="E35" s="8">
        <v>52</v>
      </c>
      <c r="H35" s="4" t="s">
        <v>50</v>
      </c>
      <c r="I35" s="4" t="s">
        <v>72</v>
      </c>
      <c r="J35" s="4" t="s">
        <v>51</v>
      </c>
    </row>
    <row r="36" spans="1:10" s="2" customFormat="1" ht="16.5" customHeight="1" x14ac:dyDescent="0.25">
      <c r="A36" s="12"/>
      <c r="B36" s="15"/>
      <c r="C36" s="16"/>
      <c r="D36" s="16"/>
      <c r="E36" s="16"/>
      <c r="G36" s="2" t="s">
        <v>101</v>
      </c>
      <c r="H36" s="3">
        <f>C23+C30+C35+C40</f>
        <v>1480</v>
      </c>
      <c r="I36" s="3">
        <f>D23+D30+D35+D40</f>
        <v>33287</v>
      </c>
      <c r="J36" s="3">
        <f>E23+E30+E35+E40</f>
        <v>629</v>
      </c>
    </row>
    <row r="37" spans="1:10" s="2" customFormat="1" ht="16.5" customHeight="1" x14ac:dyDescent="0.25">
      <c r="A37" s="6" t="s">
        <v>24</v>
      </c>
      <c r="B37" s="52" t="s">
        <v>21</v>
      </c>
      <c r="C37" s="53">
        <f>SUM(C38:C40)</f>
        <v>113</v>
      </c>
      <c r="D37" s="53">
        <f>SUM(D38:D40)</f>
        <v>1276</v>
      </c>
      <c r="E37" s="53">
        <f>SUM(E38:E40)</f>
        <v>73</v>
      </c>
      <c r="G37" s="2" t="s">
        <v>102</v>
      </c>
      <c r="H37" s="3">
        <f>C70</f>
        <v>2093</v>
      </c>
      <c r="I37" s="3">
        <f>D70</f>
        <v>27111</v>
      </c>
      <c r="J37" s="3">
        <f>E70</f>
        <v>1790</v>
      </c>
    </row>
    <row r="38" spans="1:10" s="2" customFormat="1" ht="16.5" customHeight="1" x14ac:dyDescent="0.25">
      <c r="A38" s="49"/>
      <c r="B38" s="7" t="s">
        <v>91</v>
      </c>
      <c r="C38" s="8">
        <v>0</v>
      </c>
      <c r="D38" s="8">
        <v>12</v>
      </c>
      <c r="E38" s="8">
        <v>1</v>
      </c>
      <c r="G38" s="2" t="s">
        <v>103</v>
      </c>
      <c r="H38" s="3">
        <f>C88</f>
        <v>691</v>
      </c>
      <c r="I38" s="3">
        <f>D88</f>
        <v>8391</v>
      </c>
      <c r="J38" s="3">
        <f>E88</f>
        <v>626</v>
      </c>
    </row>
    <row r="39" spans="1:10" s="2" customFormat="1" ht="16.5" customHeight="1" x14ac:dyDescent="0.25">
      <c r="A39" s="49"/>
      <c r="B39" s="7" t="s">
        <v>92</v>
      </c>
      <c r="C39" s="8">
        <v>46</v>
      </c>
      <c r="D39" s="8">
        <v>748</v>
      </c>
      <c r="E39" s="8">
        <v>30</v>
      </c>
      <c r="G39" s="2" t="s">
        <v>105</v>
      </c>
      <c r="H39" s="3">
        <f>C96</f>
        <v>511</v>
      </c>
      <c r="I39" s="3">
        <f>D96</f>
        <v>3966</v>
      </c>
      <c r="J39" s="3">
        <f>E96</f>
        <v>387</v>
      </c>
    </row>
    <row r="40" spans="1:10" s="2" customFormat="1" ht="16.5" customHeight="1" x14ac:dyDescent="0.25">
      <c r="A40" s="49"/>
      <c r="B40" s="7" t="s">
        <v>93</v>
      </c>
      <c r="C40" s="8">
        <v>67</v>
      </c>
      <c r="D40" s="8">
        <v>516</v>
      </c>
      <c r="E40" s="8">
        <v>42</v>
      </c>
      <c r="G40" s="2" t="s">
        <v>123</v>
      </c>
      <c r="H40" s="3">
        <f>C105</f>
        <v>137</v>
      </c>
      <c r="I40" s="3">
        <f>D105</f>
        <v>1341</v>
      </c>
      <c r="J40" s="3">
        <f>E105</f>
        <v>111</v>
      </c>
    </row>
    <row r="41" spans="1:10" s="2" customFormat="1" ht="16.5" customHeight="1" x14ac:dyDescent="0.25">
      <c r="A41" s="49"/>
      <c r="B41" s="50"/>
      <c r="C41" s="51"/>
      <c r="D41" s="51"/>
      <c r="E41" s="51"/>
      <c r="H41" s="3">
        <f>SUM(H36:H40)</f>
        <v>4912</v>
      </c>
      <c r="I41" s="3">
        <f>SUM(I36:I40)</f>
        <v>74096</v>
      </c>
      <c r="J41" s="3">
        <f>SUM(J36:J40)</f>
        <v>3543</v>
      </c>
    </row>
    <row r="42" spans="1:10" s="2" customFormat="1" ht="16.5" customHeight="1" x14ac:dyDescent="0.25">
      <c r="A42" s="13"/>
      <c r="B42" s="9" t="s">
        <v>25</v>
      </c>
      <c r="C42" s="10">
        <f>SUM(C4,C6,C17,C23,,C27,C32,C37,C25)</f>
        <v>4308</v>
      </c>
      <c r="D42" s="10">
        <f>SUM(D4,D6,D17,D23,,D27,D32,D37,D25)</f>
        <v>98420</v>
      </c>
      <c r="E42" s="10">
        <f>SUM(E4,E6,E17,E23,,E27,E32,E37,E25)</f>
        <v>1841</v>
      </c>
    </row>
    <row r="43" spans="1:10" s="2" customFormat="1" ht="16.5" customHeight="1" x14ac:dyDescent="0.25">
      <c r="A43" s="18"/>
      <c r="B43" s="15"/>
      <c r="C43" s="16"/>
      <c r="D43" s="16"/>
      <c r="E43" s="16"/>
      <c r="G43" s="68" t="s">
        <v>108</v>
      </c>
      <c r="H43" s="68"/>
      <c r="I43" s="68"/>
      <c r="J43" s="68"/>
    </row>
    <row r="44" spans="1:10" s="2" customFormat="1" ht="16.5" customHeight="1" x14ac:dyDescent="0.25">
      <c r="A44" s="6" t="s">
        <v>26</v>
      </c>
      <c r="B44" s="7" t="s">
        <v>4</v>
      </c>
      <c r="C44" s="8">
        <v>42</v>
      </c>
      <c r="D44" s="8">
        <v>2966</v>
      </c>
      <c r="E44" s="8">
        <v>32</v>
      </c>
      <c r="H44" s="4" t="s">
        <v>50</v>
      </c>
      <c r="I44" s="4" t="s">
        <v>72</v>
      </c>
      <c r="J44" s="4" t="s">
        <v>51</v>
      </c>
    </row>
    <row r="45" spans="1:10" s="2" customFormat="1" ht="16.5" customHeight="1" x14ac:dyDescent="0.25">
      <c r="A45" s="13"/>
      <c r="B45" s="7" t="s">
        <v>5</v>
      </c>
      <c r="C45" s="8">
        <v>35</v>
      </c>
      <c r="D45" s="8">
        <v>2030</v>
      </c>
      <c r="E45" s="8">
        <v>23</v>
      </c>
      <c r="G45" s="2" t="s">
        <v>101</v>
      </c>
      <c r="H45" s="3">
        <f>C6</f>
        <v>0</v>
      </c>
      <c r="I45" s="3">
        <f>D6</f>
        <v>11</v>
      </c>
      <c r="J45" s="3">
        <f>E6</f>
        <v>0</v>
      </c>
    </row>
    <row r="46" spans="1:10" s="2" customFormat="1" ht="16.5" customHeight="1" x14ac:dyDescent="0.25">
      <c r="A46" s="14"/>
      <c r="B46" s="7" t="s">
        <v>6</v>
      </c>
      <c r="C46" s="8">
        <v>8</v>
      </c>
      <c r="D46" s="8">
        <v>514</v>
      </c>
      <c r="E46" s="8">
        <v>3</v>
      </c>
      <c r="G46" s="2" t="s">
        <v>102</v>
      </c>
      <c r="H46" s="3">
        <f>C50</f>
        <v>0</v>
      </c>
      <c r="I46" s="3">
        <f>D50</f>
        <v>12</v>
      </c>
      <c r="J46" s="3">
        <f>E50</f>
        <v>1</v>
      </c>
    </row>
    <row r="47" spans="1:10" s="2" customFormat="1" ht="16.5" customHeight="1" x14ac:dyDescent="0.25">
      <c r="A47" s="14"/>
      <c r="B47" s="7" t="s">
        <v>7</v>
      </c>
      <c r="C47" s="8">
        <v>70</v>
      </c>
      <c r="D47" s="8">
        <v>1943</v>
      </c>
      <c r="E47" s="8">
        <v>16</v>
      </c>
      <c r="G47" s="2" t="s">
        <v>103</v>
      </c>
      <c r="H47" s="3">
        <f>C84</f>
        <v>0</v>
      </c>
      <c r="I47" s="3">
        <f>D84</f>
        <v>52</v>
      </c>
      <c r="J47" s="3">
        <f>E84</f>
        <v>0</v>
      </c>
    </row>
    <row r="48" spans="1:10" s="2" customFormat="1" ht="16.5" customHeight="1" x14ac:dyDescent="0.25">
      <c r="A48" s="14"/>
      <c r="B48" s="9" t="s">
        <v>27</v>
      </c>
      <c r="C48" s="10">
        <f>SUM(C44:C47)</f>
        <v>155</v>
      </c>
      <c r="D48" s="10">
        <f>SUM(D44:D47)</f>
        <v>7453</v>
      </c>
      <c r="E48" s="10">
        <f>SUM(E44:E47)</f>
        <v>74</v>
      </c>
      <c r="H48" s="3">
        <f>SUM(H45:H47)</f>
        <v>0</v>
      </c>
      <c r="I48" s="3">
        <f>SUM(I45:I47)</f>
        <v>75</v>
      </c>
      <c r="J48" s="3">
        <f>SUM(J45:J47)</f>
        <v>1</v>
      </c>
    </row>
    <row r="49" spans="1:10" s="2" customFormat="1" ht="16.5" customHeight="1" x14ac:dyDescent="0.25">
      <c r="A49" s="12"/>
      <c r="B49" s="15"/>
      <c r="C49" s="16"/>
      <c r="D49" s="16"/>
      <c r="E49" s="16"/>
    </row>
    <row r="50" spans="1:10" s="2" customFormat="1" ht="16.5" customHeight="1" x14ac:dyDescent="0.25">
      <c r="A50" s="14"/>
      <c r="B50" s="7" t="s">
        <v>8</v>
      </c>
      <c r="C50" s="8">
        <v>0</v>
      </c>
      <c r="D50" s="8">
        <v>12</v>
      </c>
      <c r="E50" s="8">
        <v>1</v>
      </c>
      <c r="G50" s="68" t="s">
        <v>120</v>
      </c>
      <c r="H50" s="68"/>
      <c r="I50" s="68"/>
      <c r="J50" s="68"/>
    </row>
    <row r="51" spans="1:10" s="2" customFormat="1" ht="16.5" customHeight="1" x14ac:dyDescent="0.25">
      <c r="A51" s="12"/>
      <c r="B51" s="15"/>
      <c r="C51" s="16"/>
      <c r="D51" s="16"/>
      <c r="E51" s="16"/>
      <c r="H51" s="4" t="s">
        <v>50</v>
      </c>
      <c r="I51" s="4" t="s">
        <v>72</v>
      </c>
      <c r="J51" s="4" t="s">
        <v>51</v>
      </c>
    </row>
    <row r="52" spans="1:10" s="2" customFormat="1" ht="16.5" customHeight="1" x14ac:dyDescent="0.25">
      <c r="A52" s="14"/>
      <c r="B52" s="7" t="s">
        <v>9</v>
      </c>
      <c r="C52" s="8">
        <v>473</v>
      </c>
      <c r="D52" s="8">
        <v>7729</v>
      </c>
      <c r="E52" s="8">
        <v>214</v>
      </c>
      <c r="G52" s="2" t="s">
        <v>101</v>
      </c>
      <c r="H52" s="3">
        <f>C25</f>
        <v>562</v>
      </c>
      <c r="I52" s="3">
        <f>D25</f>
        <v>1055</v>
      </c>
      <c r="J52" s="3">
        <f>E25</f>
        <v>117</v>
      </c>
    </row>
    <row r="53" spans="1:10" s="2" customFormat="1" ht="16.5" customHeight="1" x14ac:dyDescent="0.25">
      <c r="A53" s="14"/>
      <c r="B53" s="7" t="s">
        <v>10</v>
      </c>
      <c r="C53" s="8">
        <v>478</v>
      </c>
      <c r="D53" s="8">
        <v>8533</v>
      </c>
      <c r="E53" s="8">
        <v>138</v>
      </c>
      <c r="G53" s="2" t="s">
        <v>102</v>
      </c>
      <c r="H53" s="3">
        <f>C72</f>
        <v>522</v>
      </c>
      <c r="I53" s="3">
        <f>D72</f>
        <v>864</v>
      </c>
      <c r="J53" s="3">
        <f>E72</f>
        <v>151</v>
      </c>
    </row>
    <row r="54" spans="1:10" s="2" customFormat="1" ht="16.5" customHeight="1" x14ac:dyDescent="0.25">
      <c r="A54" s="14"/>
      <c r="B54" s="7" t="s">
        <v>11</v>
      </c>
      <c r="C54" s="8">
        <v>507</v>
      </c>
      <c r="D54" s="8">
        <v>10197</v>
      </c>
      <c r="E54" s="8">
        <v>173</v>
      </c>
      <c r="G54" s="2" t="s">
        <v>103</v>
      </c>
      <c r="H54" s="3">
        <f>C90</f>
        <v>137</v>
      </c>
      <c r="I54" s="3">
        <f>D90</f>
        <v>224</v>
      </c>
      <c r="J54" s="3">
        <f>E90</f>
        <v>72</v>
      </c>
    </row>
    <row r="55" spans="1:10" s="2" customFormat="1" ht="16.5" customHeight="1" x14ac:dyDescent="0.25">
      <c r="A55" s="14"/>
      <c r="B55" s="7" t="s">
        <v>12</v>
      </c>
      <c r="C55" s="8">
        <v>478</v>
      </c>
      <c r="D55" s="8">
        <v>9744</v>
      </c>
      <c r="E55" s="8">
        <v>113</v>
      </c>
      <c r="G55" s="2" t="s">
        <v>123</v>
      </c>
      <c r="H55" s="3">
        <f>C107</f>
        <v>4</v>
      </c>
      <c r="I55" s="3">
        <f>D107</f>
        <v>11</v>
      </c>
      <c r="J55" s="3">
        <f>E107</f>
        <v>1</v>
      </c>
    </row>
    <row r="56" spans="1:10" s="2" customFormat="1" ht="16.5" customHeight="1" x14ac:dyDescent="0.25">
      <c r="A56" s="14"/>
      <c r="B56" s="7" t="s">
        <v>13</v>
      </c>
      <c r="C56" s="8">
        <v>507</v>
      </c>
      <c r="D56" s="8">
        <v>9759</v>
      </c>
      <c r="E56" s="8">
        <v>283</v>
      </c>
      <c r="H56" s="3">
        <f>SUM(H52:H55)</f>
        <v>1225</v>
      </c>
      <c r="I56" s="3">
        <f>SUM(I52:I55)</f>
        <v>2154</v>
      </c>
      <c r="J56" s="3">
        <f>SUM(J52:J55)</f>
        <v>341</v>
      </c>
    </row>
    <row r="57" spans="1:10" s="2" customFormat="1" ht="16.5" customHeight="1" x14ac:dyDescent="0.25">
      <c r="A57" s="14"/>
      <c r="B57" s="7" t="s">
        <v>14</v>
      </c>
      <c r="C57" s="8">
        <v>491</v>
      </c>
      <c r="D57" s="8">
        <v>10981</v>
      </c>
      <c r="E57" s="8">
        <v>160</v>
      </c>
      <c r="H57" s="3"/>
      <c r="I57" s="3"/>
      <c r="J57" s="3"/>
    </row>
    <row r="58" spans="1:10" s="2" customFormat="1" ht="16.5" customHeight="1" x14ac:dyDescent="0.25">
      <c r="A58" s="14"/>
      <c r="B58" s="7" t="s">
        <v>28</v>
      </c>
      <c r="C58" s="8">
        <v>494</v>
      </c>
      <c r="D58" s="8">
        <v>7385</v>
      </c>
      <c r="E58" s="8">
        <v>129</v>
      </c>
      <c r="H58" s="3"/>
      <c r="I58" s="3"/>
      <c r="J58" s="3"/>
    </row>
    <row r="59" spans="1:10" s="2" customFormat="1" ht="16.5" customHeight="1" x14ac:dyDescent="0.25">
      <c r="A59" s="14"/>
      <c r="B59" s="7" t="s">
        <v>29</v>
      </c>
      <c r="C59" s="8">
        <v>502</v>
      </c>
      <c r="D59" s="8">
        <v>9472</v>
      </c>
      <c r="E59" s="8">
        <v>463</v>
      </c>
    </row>
    <row r="60" spans="1:10" s="2" customFormat="1" ht="16.5" customHeight="1" x14ac:dyDescent="0.25">
      <c r="A60" s="14"/>
      <c r="B60" s="65" t="s">
        <v>122</v>
      </c>
      <c r="C60" s="8">
        <v>304</v>
      </c>
      <c r="D60" s="8">
        <v>8169</v>
      </c>
      <c r="E60" s="8">
        <v>476</v>
      </c>
    </row>
    <row r="61" spans="1:10" s="2" customFormat="1" ht="16.5" customHeight="1" x14ac:dyDescent="0.25">
      <c r="A61" s="14"/>
      <c r="B61" s="7" t="s">
        <v>30</v>
      </c>
      <c r="C61" s="8">
        <v>274</v>
      </c>
      <c r="D61" s="8">
        <v>10182</v>
      </c>
      <c r="E61" s="8">
        <v>74</v>
      </c>
    </row>
    <row r="62" spans="1:10" s="2" customFormat="1" ht="16.5" customHeight="1" x14ac:dyDescent="0.25">
      <c r="A62" s="14"/>
      <c r="B62" s="7" t="s">
        <v>31</v>
      </c>
      <c r="C62" s="22">
        <v>272</v>
      </c>
      <c r="D62" s="8">
        <v>8519</v>
      </c>
      <c r="E62" s="8">
        <v>84</v>
      </c>
    </row>
    <row r="63" spans="1:10" s="2" customFormat="1" ht="16.5" customHeight="1" x14ac:dyDescent="0.25">
      <c r="A63" s="14"/>
      <c r="B63" s="9" t="s">
        <v>32</v>
      </c>
      <c r="C63" s="10">
        <f>SUM(C52:C62)</f>
        <v>4780</v>
      </c>
      <c r="D63" s="10">
        <f>SUM(D52:D62)</f>
        <v>100670</v>
      </c>
      <c r="E63" s="10">
        <f>SUM(E52:E62)</f>
        <v>2307</v>
      </c>
    </row>
    <row r="64" spans="1:10" s="2" customFormat="1" ht="16.5" customHeight="1" x14ac:dyDescent="0.25">
      <c r="A64" s="12"/>
      <c r="B64" s="15"/>
      <c r="C64" s="16"/>
      <c r="D64" s="16"/>
      <c r="E64" s="16"/>
    </row>
    <row r="65" spans="1:10" s="2" customFormat="1" ht="16.5" customHeight="1" x14ac:dyDescent="0.25">
      <c r="A65" s="14"/>
      <c r="B65" s="7" t="s">
        <v>16</v>
      </c>
      <c r="C65" s="8">
        <v>428</v>
      </c>
      <c r="D65" s="8">
        <v>5557</v>
      </c>
      <c r="E65" s="8">
        <v>268</v>
      </c>
    </row>
    <row r="66" spans="1:10" s="2" customFormat="1" ht="16.5" customHeight="1" x14ac:dyDescent="0.25">
      <c r="A66" s="14"/>
      <c r="B66" s="7" t="s">
        <v>17</v>
      </c>
      <c r="C66" s="8">
        <v>422</v>
      </c>
      <c r="D66" s="8">
        <v>12736</v>
      </c>
      <c r="E66" s="8">
        <v>169</v>
      </c>
    </row>
    <row r="67" spans="1:10" s="2" customFormat="1" ht="16.5" customHeight="1" x14ac:dyDescent="0.25">
      <c r="A67" s="14"/>
      <c r="B67" s="7" t="s">
        <v>18</v>
      </c>
      <c r="C67" s="8">
        <v>412</v>
      </c>
      <c r="D67" s="8">
        <v>5070</v>
      </c>
      <c r="E67" s="8">
        <v>203</v>
      </c>
    </row>
    <row r="68" spans="1:10" s="2" customFormat="1" ht="16.5" customHeight="1" x14ac:dyDescent="0.25">
      <c r="A68" s="14"/>
      <c r="B68" s="7" t="s">
        <v>112</v>
      </c>
      <c r="C68" s="8">
        <v>411</v>
      </c>
      <c r="D68" s="8">
        <v>1835</v>
      </c>
      <c r="E68" s="8">
        <v>710</v>
      </c>
    </row>
    <row r="69" spans="1:10" s="2" customFormat="1" ht="16.5" customHeight="1" x14ac:dyDescent="0.25">
      <c r="A69" s="14"/>
      <c r="B69" s="7" t="s">
        <v>118</v>
      </c>
      <c r="C69" s="8">
        <v>420</v>
      </c>
      <c r="D69" s="8">
        <v>1913</v>
      </c>
      <c r="E69" s="8">
        <v>440</v>
      </c>
    </row>
    <row r="70" spans="1:10" s="2" customFormat="1" ht="16.5" customHeight="1" x14ac:dyDescent="0.25">
      <c r="A70" s="14"/>
      <c r="B70" s="9" t="s">
        <v>33</v>
      </c>
      <c r="C70" s="10">
        <f>SUM(C65:C69)</f>
        <v>2093</v>
      </c>
      <c r="D70" s="10">
        <f>SUM(D65:D69)</f>
        <v>27111</v>
      </c>
      <c r="E70" s="10">
        <f>SUM(E65:E69)</f>
        <v>1790</v>
      </c>
    </row>
    <row r="71" spans="1:10" s="2" customFormat="1" ht="16.5" customHeight="1" x14ac:dyDescent="0.25">
      <c r="A71" s="12"/>
      <c r="B71" s="63"/>
      <c r="C71" s="64"/>
      <c r="D71" s="64"/>
      <c r="E71" s="64"/>
    </row>
    <row r="72" spans="1:10" s="2" customFormat="1" ht="16.5" customHeight="1" x14ac:dyDescent="0.25">
      <c r="A72" s="14"/>
      <c r="B72" s="7" t="s">
        <v>117</v>
      </c>
      <c r="C72" s="8">
        <v>522</v>
      </c>
      <c r="D72" s="8">
        <v>864</v>
      </c>
      <c r="E72" s="8">
        <v>151</v>
      </c>
    </row>
    <row r="73" spans="1:10" s="2" customFormat="1" ht="16.5" customHeight="1" x14ac:dyDescent="0.25">
      <c r="A73" s="12"/>
      <c r="B73" s="15"/>
      <c r="C73" s="16"/>
      <c r="D73" s="16"/>
      <c r="E73" s="16"/>
    </row>
    <row r="74" spans="1:10" s="2" customFormat="1" ht="16.5" customHeight="1" x14ac:dyDescent="0.25">
      <c r="A74" s="14"/>
      <c r="B74" s="9" t="s">
        <v>34</v>
      </c>
      <c r="C74" s="10">
        <f>SUM(C48,C50,C63,C70,C72)</f>
        <v>7550</v>
      </c>
      <c r="D74" s="10">
        <f>SUM(D48,D50,D63,D70,D72)</f>
        <v>136110</v>
      </c>
      <c r="E74" s="10">
        <f>SUM(E48,E50,E63,E70,E72)</f>
        <v>4323</v>
      </c>
    </row>
    <row r="75" spans="1:10" s="2" customFormat="1" ht="16.5" customHeight="1" x14ac:dyDescent="0.25">
      <c r="A75" s="18"/>
      <c r="B75" s="15"/>
      <c r="C75" s="16"/>
      <c r="D75" s="16"/>
      <c r="E75" s="16"/>
    </row>
    <row r="76" spans="1:10" s="2" customFormat="1" ht="16.5" customHeight="1" x14ac:dyDescent="0.25">
      <c r="A76" s="6" t="s">
        <v>35</v>
      </c>
      <c r="B76" s="7" t="s">
        <v>70</v>
      </c>
      <c r="C76" s="8">
        <v>10</v>
      </c>
      <c r="D76" s="8">
        <v>1208</v>
      </c>
      <c r="E76" s="8">
        <v>53</v>
      </c>
    </row>
    <row r="77" spans="1:10" s="2" customFormat="1" ht="16.5" customHeight="1" x14ac:dyDescent="0.25">
      <c r="A77" s="17"/>
      <c r="B77" s="15"/>
      <c r="C77" s="16"/>
      <c r="D77" s="16"/>
      <c r="E77" s="16"/>
    </row>
    <row r="78" spans="1:10" s="17" customFormat="1" ht="16.5" customHeight="1" x14ac:dyDescent="0.25">
      <c r="A78" s="14"/>
      <c r="B78" s="7" t="s">
        <v>9</v>
      </c>
      <c r="C78" s="8">
        <v>211</v>
      </c>
      <c r="D78" s="8">
        <v>6893</v>
      </c>
      <c r="E78" s="8">
        <v>137</v>
      </c>
      <c r="G78" s="2"/>
      <c r="H78" s="2"/>
      <c r="I78" s="2"/>
      <c r="J78" s="2"/>
    </row>
    <row r="79" spans="1:10" s="2" customFormat="1" ht="16.5" customHeight="1" x14ac:dyDescent="0.25">
      <c r="A79" s="14"/>
      <c r="B79" s="7" t="s">
        <v>10</v>
      </c>
      <c r="C79" s="8">
        <v>216</v>
      </c>
      <c r="D79" s="8">
        <v>5231</v>
      </c>
      <c r="E79" s="8">
        <v>82</v>
      </c>
    </row>
    <row r="80" spans="1:10" s="2" customFormat="1" ht="16.5" customHeight="1" x14ac:dyDescent="0.25">
      <c r="A80" s="14"/>
      <c r="B80" s="7" t="s">
        <v>11</v>
      </c>
      <c r="C80" s="8">
        <v>213</v>
      </c>
      <c r="D80" s="8">
        <v>5669</v>
      </c>
      <c r="E80" s="8">
        <v>40</v>
      </c>
    </row>
    <row r="81" spans="1:10" s="2" customFormat="1" ht="16.5" customHeight="1" x14ac:dyDescent="0.25">
      <c r="A81" s="14"/>
      <c r="B81" s="7" t="s">
        <v>12</v>
      </c>
      <c r="C81" s="8">
        <v>277</v>
      </c>
      <c r="D81" s="8">
        <v>6385</v>
      </c>
      <c r="E81" s="8">
        <v>104</v>
      </c>
      <c r="G81" s="17"/>
      <c r="H81" s="17"/>
      <c r="I81" s="17"/>
      <c r="J81" s="17"/>
    </row>
    <row r="82" spans="1:10" s="2" customFormat="1" ht="16.5" customHeight="1" x14ac:dyDescent="0.25">
      <c r="A82" s="14"/>
      <c r="B82" s="9" t="s">
        <v>36</v>
      </c>
      <c r="C82" s="10">
        <f>SUM(C78:C81)</f>
        <v>917</v>
      </c>
      <c r="D82" s="10">
        <f>SUM(D78:D81)</f>
        <v>24178</v>
      </c>
      <c r="E82" s="10">
        <f>SUM(E78:E81)</f>
        <v>363</v>
      </c>
    </row>
    <row r="83" spans="1:10" s="2" customFormat="1" ht="16.5" customHeight="1" x14ac:dyDescent="0.25">
      <c r="A83" s="17"/>
      <c r="B83" s="15"/>
      <c r="C83" s="16"/>
      <c r="D83" s="16"/>
      <c r="E83" s="16"/>
    </row>
    <row r="84" spans="1:10" s="17" customFormat="1" ht="16.5" customHeight="1" x14ac:dyDescent="0.25">
      <c r="A84" s="14"/>
      <c r="B84" s="7" t="s">
        <v>8</v>
      </c>
      <c r="C84" s="8">
        <v>0</v>
      </c>
      <c r="D84" s="8">
        <v>52</v>
      </c>
      <c r="E84" s="8">
        <v>0</v>
      </c>
      <c r="G84" s="2"/>
      <c r="H84" s="2"/>
      <c r="I84" s="2"/>
      <c r="J84" s="2"/>
    </row>
    <row r="85" spans="1:10" s="2" customFormat="1" ht="16.5" customHeight="1" x14ac:dyDescent="0.25">
      <c r="A85" s="17"/>
      <c r="B85" s="15"/>
      <c r="C85" s="16"/>
      <c r="D85" s="16"/>
      <c r="E85" s="16"/>
    </row>
    <row r="86" spans="1:10" s="2" customFormat="1" ht="16.5" customHeight="1" x14ac:dyDescent="0.25">
      <c r="A86" s="14"/>
      <c r="B86" s="7" t="s">
        <v>16</v>
      </c>
      <c r="C86" s="8">
        <v>348</v>
      </c>
      <c r="D86" s="8">
        <v>4850</v>
      </c>
      <c r="E86" s="8">
        <v>295</v>
      </c>
    </row>
    <row r="87" spans="1:10" s="2" customFormat="1" ht="16.5" customHeight="1" x14ac:dyDescent="0.25">
      <c r="A87" s="14"/>
      <c r="B87" s="7" t="s">
        <v>17</v>
      </c>
      <c r="C87" s="8">
        <v>343</v>
      </c>
      <c r="D87" s="8">
        <v>3541</v>
      </c>
      <c r="E87" s="8">
        <v>331</v>
      </c>
      <c r="G87" s="17"/>
      <c r="H87" s="17"/>
      <c r="I87" s="17"/>
      <c r="J87" s="17"/>
    </row>
    <row r="88" spans="1:10" s="17" customFormat="1" ht="16.5" customHeight="1" x14ac:dyDescent="0.25">
      <c r="A88" s="14"/>
      <c r="B88" s="9" t="s">
        <v>67</v>
      </c>
      <c r="C88" s="10">
        <f>SUM(C86:C87)</f>
        <v>691</v>
      </c>
      <c r="D88" s="10">
        <f>SUM(D86:D87)</f>
        <v>8391</v>
      </c>
      <c r="E88" s="10">
        <f>SUM(E86:E87)</f>
        <v>626</v>
      </c>
      <c r="G88" s="2"/>
      <c r="H88" s="2"/>
      <c r="I88" s="2"/>
      <c r="J88" s="2"/>
    </row>
    <row r="89" spans="1:10" s="2" customFormat="1" ht="16.5" customHeight="1" x14ac:dyDescent="0.25">
      <c r="A89" s="12"/>
      <c r="B89" s="63"/>
      <c r="C89" s="64"/>
      <c r="D89" s="64"/>
      <c r="E89" s="64"/>
    </row>
    <row r="90" spans="1:10" s="2" customFormat="1" ht="16.5" customHeight="1" x14ac:dyDescent="0.25">
      <c r="A90" s="14"/>
      <c r="B90" s="7" t="s">
        <v>117</v>
      </c>
      <c r="C90" s="8">
        <v>137</v>
      </c>
      <c r="D90" s="8">
        <v>224</v>
      </c>
      <c r="E90" s="8">
        <v>72</v>
      </c>
    </row>
    <row r="91" spans="1:10" s="2" customFormat="1" ht="16.5" customHeight="1" x14ac:dyDescent="0.25">
      <c r="A91" s="12"/>
      <c r="B91" s="15"/>
      <c r="C91" s="16"/>
      <c r="D91" s="16"/>
      <c r="E91" s="16"/>
      <c r="G91" s="17"/>
      <c r="H91" s="17"/>
      <c r="I91" s="17"/>
      <c r="J91" s="17"/>
    </row>
    <row r="92" spans="1:10" s="2" customFormat="1" ht="16.5" customHeight="1" x14ac:dyDescent="0.25">
      <c r="A92" s="14"/>
      <c r="B92" s="9" t="s">
        <v>37</v>
      </c>
      <c r="C92" s="10">
        <f>SUM(C76,C82,C84,C88,C90)</f>
        <v>1755</v>
      </c>
      <c r="D92" s="10">
        <f>SUM(D76,D82,D84,D88,D90)</f>
        <v>34053</v>
      </c>
      <c r="E92" s="10">
        <f>SUM(E76,E82,E84,E88,E90)</f>
        <v>1114</v>
      </c>
    </row>
    <row r="93" spans="1:10" s="2" customFormat="1" ht="16.5" customHeight="1" x14ac:dyDescent="0.25">
      <c r="A93" s="18"/>
      <c r="B93" s="15"/>
      <c r="C93" s="16"/>
      <c r="D93" s="16"/>
      <c r="E93" s="16"/>
    </row>
    <row r="94" spans="1:10" s="2" customFormat="1" ht="16.5" customHeight="1" x14ac:dyDescent="0.25">
      <c r="A94" s="6" t="s">
        <v>38</v>
      </c>
      <c r="B94" s="52" t="s">
        <v>21</v>
      </c>
      <c r="C94" s="53">
        <f>SUM(C95:C97)</f>
        <v>673</v>
      </c>
      <c r="D94" s="53">
        <f>SUM(D95:D97)</f>
        <v>5313</v>
      </c>
      <c r="E94" s="53">
        <f>SUM(E95:E97)</f>
        <v>798</v>
      </c>
    </row>
    <row r="95" spans="1:10" s="2" customFormat="1" ht="16.5" customHeight="1" x14ac:dyDescent="0.25">
      <c r="A95" s="49"/>
      <c r="B95" s="7" t="s">
        <v>91</v>
      </c>
      <c r="C95" s="8">
        <v>1</v>
      </c>
      <c r="D95" s="8">
        <v>46</v>
      </c>
      <c r="E95" s="8">
        <v>4</v>
      </c>
    </row>
    <row r="96" spans="1:10" s="17" customFormat="1" ht="16.5" customHeight="1" x14ac:dyDescent="0.25">
      <c r="A96" s="49"/>
      <c r="B96" s="7" t="s">
        <v>92</v>
      </c>
      <c r="C96" s="8">
        <v>511</v>
      </c>
      <c r="D96" s="8">
        <v>3966</v>
      </c>
      <c r="E96" s="8">
        <v>387</v>
      </c>
      <c r="G96" s="2"/>
      <c r="H96" s="2"/>
      <c r="I96" s="2"/>
      <c r="J96" s="2"/>
    </row>
    <row r="97" spans="1:10" s="2" customFormat="1" ht="16.5" customHeight="1" x14ac:dyDescent="0.25">
      <c r="A97" s="49"/>
      <c r="B97" s="7" t="s">
        <v>93</v>
      </c>
      <c r="C97" s="8">
        <v>161</v>
      </c>
      <c r="D97" s="8">
        <v>1301</v>
      </c>
      <c r="E97" s="8">
        <v>407</v>
      </c>
    </row>
    <row r="98" spans="1:10" s="2" customFormat="1" ht="16.5" customHeight="1" x14ac:dyDescent="0.25">
      <c r="A98" s="18"/>
      <c r="B98" s="19"/>
      <c r="C98" s="20"/>
      <c r="D98" s="20"/>
      <c r="E98" s="20"/>
    </row>
    <row r="99" spans="1:10" s="2" customFormat="1" ht="16.5" customHeight="1" x14ac:dyDescent="0.25">
      <c r="A99" s="6" t="s">
        <v>40</v>
      </c>
      <c r="B99" s="7" t="s">
        <v>41</v>
      </c>
      <c r="C99" s="8">
        <v>2</v>
      </c>
      <c r="D99" s="8">
        <v>703</v>
      </c>
      <c r="E99" s="8">
        <v>9</v>
      </c>
    </row>
    <row r="100" spans="1:10" s="2" customFormat="1" ht="16.5" customHeight="1" x14ac:dyDescent="0.25">
      <c r="A100" s="13"/>
      <c r="B100" s="7" t="s">
        <v>39</v>
      </c>
      <c r="C100" s="8">
        <v>485</v>
      </c>
      <c r="D100" s="8">
        <v>7089</v>
      </c>
      <c r="E100" s="8">
        <v>306</v>
      </c>
    </row>
    <row r="101" spans="1:10" s="2" customFormat="1" ht="16.5" customHeight="1" x14ac:dyDescent="0.25">
      <c r="A101" s="18"/>
      <c r="B101" s="19"/>
      <c r="C101" s="20"/>
      <c r="D101" s="20"/>
      <c r="E101" s="20"/>
    </row>
    <row r="102" spans="1:10" s="2" customFormat="1" ht="16.5" customHeight="1" x14ac:dyDescent="0.25">
      <c r="A102" s="6" t="s">
        <v>42</v>
      </c>
      <c r="B102" s="52" t="s">
        <v>21</v>
      </c>
      <c r="C102" s="53">
        <f>SUM(C103:C105)</f>
        <v>216</v>
      </c>
      <c r="D102" s="53">
        <f>SUM(D103:D105)</f>
        <v>4032</v>
      </c>
      <c r="E102" s="53">
        <f>SUM(E103:E105)</f>
        <v>223</v>
      </c>
    </row>
    <row r="103" spans="1:10" s="2" customFormat="1" ht="16.5" customHeight="1" x14ac:dyDescent="0.25">
      <c r="A103" s="49"/>
      <c r="B103" s="7" t="s">
        <v>91</v>
      </c>
      <c r="C103" s="8">
        <v>4</v>
      </c>
      <c r="D103" s="8">
        <v>175</v>
      </c>
      <c r="E103" s="8">
        <v>9</v>
      </c>
    </row>
    <row r="104" spans="1:10" s="2" customFormat="1" ht="16.5" customHeight="1" x14ac:dyDescent="0.25">
      <c r="A104" s="49"/>
      <c r="B104" s="7" t="s">
        <v>92</v>
      </c>
      <c r="C104" s="8">
        <v>75</v>
      </c>
      <c r="D104" s="8">
        <v>2516</v>
      </c>
      <c r="E104" s="8">
        <v>103</v>
      </c>
      <c r="G104" s="17"/>
      <c r="H104" s="17"/>
      <c r="I104" s="17"/>
      <c r="J104" s="17"/>
    </row>
    <row r="105" spans="1:10" s="2" customFormat="1" ht="16.5" customHeight="1" x14ac:dyDescent="0.25">
      <c r="A105" s="49"/>
      <c r="B105" s="7" t="s">
        <v>93</v>
      </c>
      <c r="C105" s="8">
        <v>137</v>
      </c>
      <c r="D105" s="8">
        <v>1341</v>
      </c>
      <c r="E105" s="8">
        <v>111</v>
      </c>
    </row>
    <row r="106" spans="1:10" s="2" customFormat="1" ht="16.5" customHeight="1" x14ac:dyDescent="0.25">
      <c r="A106" s="12"/>
      <c r="B106" s="63"/>
      <c r="C106" s="64"/>
      <c r="D106" s="64"/>
      <c r="E106" s="64"/>
    </row>
    <row r="107" spans="1:10" s="2" customFormat="1" ht="16.5" customHeight="1" x14ac:dyDescent="0.25">
      <c r="A107" s="14"/>
      <c r="B107" s="7" t="s">
        <v>117</v>
      </c>
      <c r="C107" s="8">
        <v>4</v>
      </c>
      <c r="D107" s="8">
        <v>11</v>
      </c>
      <c r="E107" s="8">
        <v>1</v>
      </c>
    </row>
    <row r="108" spans="1:10" s="2" customFormat="1" ht="16.5" customHeight="1" x14ac:dyDescent="0.25">
      <c r="A108" s="49"/>
      <c r="B108" s="50"/>
      <c r="C108" s="51"/>
      <c r="D108" s="51"/>
      <c r="E108" s="51"/>
    </row>
    <row r="109" spans="1:10" s="17" customFormat="1" ht="16.5" customHeight="1" x14ac:dyDescent="0.25">
      <c r="A109" s="14"/>
      <c r="B109" s="9" t="s">
        <v>43</v>
      </c>
      <c r="C109" s="10">
        <f>SUM(C74,C92,C94,C99,C100,C102,C107)</f>
        <v>10685</v>
      </c>
      <c r="D109" s="10">
        <f>SUM(D74,D92,D94,D99,D100,D102,D107)</f>
        <v>187311</v>
      </c>
      <c r="E109" s="10">
        <f>SUM(E74,E92,E94,E99,E100,E102,E107)</f>
        <v>6774</v>
      </c>
      <c r="G109" s="2"/>
      <c r="H109" s="2"/>
      <c r="I109" s="2"/>
      <c r="J109" s="2"/>
    </row>
    <row r="110" spans="1:10" s="2" customFormat="1" ht="26.25" customHeight="1" x14ac:dyDescent="0.25">
      <c r="A110" s="14"/>
      <c r="B110" s="11" t="s">
        <v>44</v>
      </c>
      <c r="C110" s="10">
        <f>SUM(C42,C109)</f>
        <v>14993</v>
      </c>
      <c r="D110" s="10">
        <f>SUM(D42,D109)</f>
        <v>285731</v>
      </c>
      <c r="E110" s="10">
        <f>SUM(E42,E109)</f>
        <v>8615</v>
      </c>
      <c r="G110" s="17"/>
      <c r="H110" s="17"/>
      <c r="I110" s="17"/>
      <c r="J110" s="17"/>
    </row>
    <row r="111" spans="1:10" s="2" customFormat="1" ht="26.25" customHeight="1" x14ac:dyDescent="0.25">
      <c r="A111" s="1"/>
      <c r="B111" s="1"/>
      <c r="C111" s="1"/>
      <c r="D111" s="1"/>
      <c r="E111" s="1"/>
    </row>
    <row r="112" spans="1:10" s="17" customFormat="1" ht="26.25" customHeight="1" x14ac:dyDescent="0.25">
      <c r="A112" s="72"/>
      <c r="B112" s="72"/>
      <c r="C112" s="72"/>
      <c r="D112" s="72"/>
      <c r="E112" s="72"/>
      <c r="G112" s="2"/>
      <c r="H112" s="2"/>
      <c r="I112" s="2"/>
      <c r="J112" s="2"/>
    </row>
    <row r="113" spans="1:10" s="2" customFormat="1" ht="26.25" customHeight="1" x14ac:dyDescent="0.25">
      <c r="A113" s="72"/>
      <c r="B113" s="72"/>
      <c r="C113" s="72"/>
      <c r="D113" s="72"/>
      <c r="E113" s="72"/>
    </row>
    <row r="114" spans="1:10" s="2" customFormat="1" ht="26.25" customHeight="1" x14ac:dyDescent="0.25">
      <c r="A114" s="72"/>
      <c r="B114" s="72"/>
      <c r="C114" s="72"/>
      <c r="D114" s="72"/>
      <c r="E114" s="72"/>
    </row>
    <row r="115" spans="1:10" s="2" customFormat="1" ht="26.25" customHeight="1" x14ac:dyDescent="0.25">
      <c r="A115" s="72"/>
      <c r="B115" s="72"/>
      <c r="C115" s="72"/>
      <c r="D115" s="72"/>
      <c r="E115" s="72"/>
      <c r="G115" s="17"/>
      <c r="H115" s="17"/>
      <c r="I115" s="17"/>
      <c r="J115" s="17"/>
    </row>
    <row r="116" spans="1:10" s="2" customFormat="1" ht="16.5" customHeight="1" x14ac:dyDescent="0.25">
      <c r="A116" s="69"/>
      <c r="B116" s="69"/>
      <c r="C116" s="69"/>
      <c r="D116" s="69"/>
      <c r="E116" s="69"/>
    </row>
    <row r="117" spans="1:10" x14ac:dyDescent="0.25">
      <c r="A117" s="69"/>
      <c r="B117" s="69"/>
      <c r="C117" s="69"/>
      <c r="D117" s="69"/>
      <c r="E117" s="69"/>
      <c r="G117" s="2"/>
      <c r="H117" s="2"/>
      <c r="I117" s="2"/>
      <c r="J117" s="2"/>
    </row>
    <row r="118" spans="1:10" x14ac:dyDescent="0.25">
      <c r="G118" s="2"/>
      <c r="H118" s="2"/>
      <c r="I118" s="2"/>
      <c r="J118" s="2"/>
    </row>
    <row r="119" spans="1:10" x14ac:dyDescent="0.25">
      <c r="G119" s="2"/>
      <c r="H119" s="2"/>
      <c r="I119" s="2"/>
      <c r="J119" s="2"/>
    </row>
  </sheetData>
  <mergeCells count="14">
    <mergeCell ref="G50:J50"/>
    <mergeCell ref="A117:E117"/>
    <mergeCell ref="A1:E1"/>
    <mergeCell ref="A2:E2"/>
    <mergeCell ref="A112:E112"/>
    <mergeCell ref="A113:E113"/>
    <mergeCell ref="A114:E114"/>
    <mergeCell ref="A115:E115"/>
    <mergeCell ref="A116:E116"/>
    <mergeCell ref="G3:J3"/>
    <mergeCell ref="G12:J12"/>
    <mergeCell ref="G24:J24"/>
    <mergeCell ref="G34:J34"/>
    <mergeCell ref="G43:J43"/>
  </mergeCells>
  <pageMargins left="0.51181102362204722" right="0.47244094488188981" top="0.56999999999999995" bottom="0.56999999999999995" header="0.51181102362204722" footer="0.51181102362204722"/>
  <pageSetup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82" zoomScaleNormal="100" workbookViewId="0">
      <selection activeCell="C91" sqref="C91:I91"/>
    </sheetView>
  </sheetViews>
  <sheetFormatPr baseColWidth="10" defaultRowHeight="15" x14ac:dyDescent="0.25"/>
  <cols>
    <col min="1" max="1" width="15" customWidth="1"/>
    <col min="2" max="2" width="25.7109375" customWidth="1"/>
    <col min="3" max="8" width="6" customWidth="1"/>
    <col min="9" max="9" width="4.42578125" customWidth="1"/>
    <col min="10" max="10" width="5.5703125" customWidth="1"/>
    <col min="11" max="11" width="0.5703125" hidden="1" customWidth="1"/>
    <col min="14" max="14" width="12.85546875" customWidth="1"/>
  </cols>
  <sheetData>
    <row r="1" spans="1:11" s="2" customFormat="1" ht="21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</row>
    <row r="2" spans="1:11" s="2" customFormat="1" ht="30" customHeight="1" thickBot="1" x14ac:dyDescent="0.3">
      <c r="A2" s="77" t="s">
        <v>127</v>
      </c>
      <c r="B2" s="77"/>
      <c r="C2" s="77"/>
      <c r="D2" s="77"/>
      <c r="E2" s="77"/>
      <c r="F2" s="77"/>
      <c r="G2" s="77"/>
      <c r="H2" s="77"/>
      <c r="I2" s="77"/>
      <c r="J2" s="77"/>
    </row>
    <row r="3" spans="1:11" ht="15.75" customHeight="1" x14ac:dyDescent="0.25">
      <c r="A3" s="78" t="s">
        <v>45</v>
      </c>
      <c r="B3" s="78" t="s">
        <v>46</v>
      </c>
      <c r="C3" s="76" t="s">
        <v>86</v>
      </c>
      <c r="D3" s="76"/>
      <c r="E3" s="76"/>
      <c r="F3" s="76"/>
      <c r="G3" s="76"/>
      <c r="H3" s="76"/>
      <c r="I3" s="76"/>
      <c r="J3" s="76"/>
      <c r="K3" s="74" t="s">
        <v>85</v>
      </c>
    </row>
    <row r="4" spans="1:11" ht="96.75" customHeight="1" thickBot="1" x14ac:dyDescent="0.3">
      <c r="A4" s="79"/>
      <c r="B4" s="79"/>
      <c r="C4" s="35" t="s">
        <v>84</v>
      </c>
      <c r="D4" s="35" t="s">
        <v>83</v>
      </c>
      <c r="E4" s="35" t="s">
        <v>82</v>
      </c>
      <c r="F4" s="35" t="s">
        <v>81</v>
      </c>
      <c r="G4" s="35" t="s">
        <v>80</v>
      </c>
      <c r="H4" s="35" t="s">
        <v>79</v>
      </c>
      <c r="I4" s="35" t="s">
        <v>78</v>
      </c>
      <c r="J4" s="35" t="s">
        <v>85</v>
      </c>
      <c r="K4" s="75"/>
    </row>
    <row r="5" spans="1:11" ht="15.75" thickBot="1" x14ac:dyDescent="0.3">
      <c r="A5" s="37" t="s">
        <v>3</v>
      </c>
      <c r="B5" s="38" t="s">
        <v>70</v>
      </c>
      <c r="C5" s="36">
        <v>4</v>
      </c>
      <c r="D5" s="36">
        <v>7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f>SUM(C5:I5)</f>
        <v>11</v>
      </c>
      <c r="K5" s="31">
        <f>SUM(C5:J5)</f>
        <v>22</v>
      </c>
    </row>
    <row r="6" spans="1:11" ht="15.75" thickBot="1" x14ac:dyDescent="0.3">
      <c r="A6" s="45"/>
      <c r="B6" s="43"/>
      <c r="C6" s="44"/>
      <c r="D6" s="44"/>
      <c r="E6" s="44"/>
      <c r="F6" s="44"/>
      <c r="G6" s="44"/>
      <c r="H6" s="44"/>
      <c r="I6" s="44"/>
      <c r="J6" s="44"/>
      <c r="K6" s="31"/>
    </row>
    <row r="7" spans="1:11" ht="15.75" thickBot="1" x14ac:dyDescent="0.3">
      <c r="A7" s="42"/>
      <c r="B7" s="37" t="s">
        <v>8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f>SUM(C7:I7)</f>
        <v>0</v>
      </c>
      <c r="K7" s="31">
        <f>SUM(C7:J7)</f>
        <v>0</v>
      </c>
    </row>
    <row r="8" spans="1:11" ht="15.75" thickBot="1" x14ac:dyDescent="0.3">
      <c r="A8" s="46"/>
      <c r="B8" s="43"/>
      <c r="C8" s="44"/>
      <c r="D8" s="44"/>
      <c r="E8" s="44"/>
      <c r="F8" s="44"/>
      <c r="G8" s="44"/>
      <c r="H8" s="44"/>
      <c r="I8" s="44"/>
      <c r="J8" s="44"/>
      <c r="K8" s="31"/>
    </row>
    <row r="9" spans="1:11" s="32" customFormat="1" ht="15.75" thickBot="1" x14ac:dyDescent="0.3">
      <c r="A9" s="42"/>
      <c r="B9" s="37" t="s">
        <v>9</v>
      </c>
      <c r="C9" s="36">
        <v>0</v>
      </c>
      <c r="D9" s="36">
        <v>9</v>
      </c>
      <c r="E9" s="36">
        <v>32</v>
      </c>
      <c r="F9" s="36">
        <v>0</v>
      </c>
      <c r="G9" s="36">
        <v>13</v>
      </c>
      <c r="H9" s="36">
        <v>2</v>
      </c>
      <c r="I9" s="36">
        <v>15</v>
      </c>
      <c r="J9" s="36">
        <f>SUM(C9:I9)</f>
        <v>71</v>
      </c>
      <c r="K9" s="31">
        <f t="shared" ref="K9:K17" si="0">SUM(C9:J9)</f>
        <v>142</v>
      </c>
    </row>
    <row r="10" spans="1:11" ht="15.75" thickBot="1" x14ac:dyDescent="0.3">
      <c r="A10" s="42"/>
      <c r="B10" s="37" t="s">
        <v>10</v>
      </c>
      <c r="C10" s="37">
        <v>1</v>
      </c>
      <c r="D10" s="37">
        <v>5</v>
      </c>
      <c r="E10" s="37">
        <v>5</v>
      </c>
      <c r="F10" s="37">
        <v>0</v>
      </c>
      <c r="G10" s="37">
        <v>6</v>
      </c>
      <c r="H10" s="37">
        <v>5</v>
      </c>
      <c r="I10" s="37">
        <v>10</v>
      </c>
      <c r="J10" s="36">
        <f t="shared" ref="J10:J17" si="1">SUM(C10:I10)</f>
        <v>32</v>
      </c>
      <c r="K10" s="33">
        <f t="shared" si="0"/>
        <v>64</v>
      </c>
    </row>
    <row r="11" spans="1:11" s="32" customFormat="1" ht="15.75" thickBot="1" x14ac:dyDescent="0.3">
      <c r="A11" s="42"/>
      <c r="B11" s="37" t="s">
        <v>11</v>
      </c>
      <c r="C11" s="36">
        <v>0</v>
      </c>
      <c r="D11" s="36">
        <v>17</v>
      </c>
      <c r="E11" s="36">
        <v>11</v>
      </c>
      <c r="F11" s="36">
        <v>0</v>
      </c>
      <c r="G11" s="36">
        <v>14</v>
      </c>
      <c r="H11" s="36">
        <v>6</v>
      </c>
      <c r="I11" s="36">
        <v>5</v>
      </c>
      <c r="J11" s="36">
        <f t="shared" si="1"/>
        <v>53</v>
      </c>
      <c r="K11" s="33">
        <f t="shared" si="0"/>
        <v>106</v>
      </c>
    </row>
    <row r="12" spans="1:11" ht="15.75" thickBot="1" x14ac:dyDescent="0.3">
      <c r="A12" s="42"/>
      <c r="B12" s="37" t="s">
        <v>76</v>
      </c>
      <c r="C12" s="36">
        <v>3</v>
      </c>
      <c r="D12" s="36">
        <v>29</v>
      </c>
      <c r="E12" s="36">
        <v>36</v>
      </c>
      <c r="F12" s="36">
        <v>0</v>
      </c>
      <c r="G12" s="36">
        <v>29</v>
      </c>
      <c r="H12" s="36">
        <v>5</v>
      </c>
      <c r="I12" s="36">
        <v>7</v>
      </c>
      <c r="J12" s="36">
        <f t="shared" si="1"/>
        <v>109</v>
      </c>
      <c r="K12" s="31">
        <f t="shared" si="0"/>
        <v>218</v>
      </c>
    </row>
    <row r="13" spans="1:11" ht="15.75" thickBot="1" x14ac:dyDescent="0.3">
      <c r="A13" s="42"/>
      <c r="B13" s="37" t="s">
        <v>13</v>
      </c>
      <c r="C13" s="36">
        <v>0</v>
      </c>
      <c r="D13" s="36">
        <v>33</v>
      </c>
      <c r="E13" s="36">
        <v>35</v>
      </c>
      <c r="F13" s="36">
        <v>0</v>
      </c>
      <c r="G13" s="36">
        <v>19</v>
      </c>
      <c r="H13" s="36">
        <v>3</v>
      </c>
      <c r="I13" s="36">
        <v>2</v>
      </c>
      <c r="J13" s="36">
        <f t="shared" si="1"/>
        <v>92</v>
      </c>
      <c r="K13" s="31">
        <f t="shared" si="0"/>
        <v>184</v>
      </c>
    </row>
    <row r="14" spans="1:11" ht="15.75" thickBot="1" x14ac:dyDescent="0.3">
      <c r="A14" s="42"/>
      <c r="B14" s="37" t="s">
        <v>14</v>
      </c>
      <c r="C14" s="36">
        <v>17</v>
      </c>
      <c r="D14" s="36">
        <v>21</v>
      </c>
      <c r="E14" s="36">
        <v>12</v>
      </c>
      <c r="F14" s="36">
        <v>0</v>
      </c>
      <c r="G14" s="36">
        <v>19</v>
      </c>
      <c r="H14" s="36">
        <v>2</v>
      </c>
      <c r="I14" s="36">
        <v>1</v>
      </c>
      <c r="J14" s="36">
        <f t="shared" si="1"/>
        <v>72</v>
      </c>
      <c r="K14" s="31">
        <f t="shared" si="0"/>
        <v>144</v>
      </c>
    </row>
    <row r="15" spans="1:11" s="32" customFormat="1" ht="15.75" thickBot="1" x14ac:dyDescent="0.3">
      <c r="A15" s="42"/>
      <c r="B15" s="37" t="s">
        <v>69</v>
      </c>
      <c r="C15" s="36">
        <v>0</v>
      </c>
      <c r="D15" s="36">
        <v>72</v>
      </c>
      <c r="E15" s="36">
        <v>0</v>
      </c>
      <c r="F15" s="36">
        <v>0</v>
      </c>
      <c r="G15" s="36">
        <v>0</v>
      </c>
      <c r="H15" s="36">
        <v>1</v>
      </c>
      <c r="I15" s="36">
        <v>0</v>
      </c>
      <c r="J15" s="36">
        <f t="shared" si="1"/>
        <v>73</v>
      </c>
      <c r="K15" s="33">
        <f t="shared" si="0"/>
        <v>146</v>
      </c>
    </row>
    <row r="16" spans="1:11" s="32" customFormat="1" ht="15.75" thickBot="1" x14ac:dyDescent="0.3">
      <c r="A16" s="42"/>
      <c r="B16" s="37" t="s">
        <v>29</v>
      </c>
      <c r="C16" s="36">
        <v>3</v>
      </c>
      <c r="D16" s="36">
        <v>79</v>
      </c>
      <c r="E16" s="36">
        <v>0</v>
      </c>
      <c r="F16" s="36">
        <v>0</v>
      </c>
      <c r="G16" s="36">
        <v>0</v>
      </c>
      <c r="H16" s="36">
        <v>1</v>
      </c>
      <c r="I16" s="36">
        <v>1</v>
      </c>
      <c r="J16" s="36">
        <f t="shared" ref="J16" si="2">SUM(C16:I16)</f>
        <v>84</v>
      </c>
      <c r="K16" s="33">
        <f t="shared" ref="K16" si="3">SUM(C16:J16)</f>
        <v>168</v>
      </c>
    </row>
    <row r="17" spans="1:11" s="32" customFormat="1" ht="15.75" thickBot="1" x14ac:dyDescent="0.3">
      <c r="A17" s="42"/>
      <c r="B17" s="37" t="s">
        <v>128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f t="shared" si="1"/>
        <v>0</v>
      </c>
      <c r="K17" s="33">
        <f t="shared" si="0"/>
        <v>0</v>
      </c>
    </row>
    <row r="18" spans="1:11" s="2" customFormat="1" ht="16.5" customHeight="1" thickBot="1" x14ac:dyDescent="0.3">
      <c r="A18" s="14"/>
      <c r="B18" s="9" t="s">
        <v>15</v>
      </c>
      <c r="C18" s="10">
        <f>SUM(C9:C17)</f>
        <v>24</v>
      </c>
      <c r="D18" s="10">
        <f t="shared" ref="D18:K18" si="4">SUM(D9:D17)</f>
        <v>265</v>
      </c>
      <c r="E18" s="10">
        <f t="shared" si="4"/>
        <v>131</v>
      </c>
      <c r="F18" s="10">
        <f t="shared" si="4"/>
        <v>0</v>
      </c>
      <c r="G18" s="10">
        <f t="shared" si="4"/>
        <v>100</v>
      </c>
      <c r="H18" s="10">
        <f t="shared" si="4"/>
        <v>25</v>
      </c>
      <c r="I18" s="10">
        <f t="shared" si="4"/>
        <v>41</v>
      </c>
      <c r="J18" s="10">
        <f t="shared" si="4"/>
        <v>586</v>
      </c>
      <c r="K18" s="10">
        <f t="shared" si="4"/>
        <v>1172</v>
      </c>
    </row>
    <row r="19" spans="1:11" ht="15.75" thickBot="1" x14ac:dyDescent="0.3">
      <c r="A19" s="46"/>
      <c r="B19" s="43"/>
      <c r="C19" s="44"/>
      <c r="D19" s="44"/>
      <c r="E19" s="44"/>
      <c r="F19" s="44"/>
      <c r="G19" s="44"/>
      <c r="H19" s="44"/>
      <c r="I19" s="44"/>
      <c r="J19" s="44"/>
      <c r="K19" s="31"/>
    </row>
    <row r="20" spans="1:11" ht="15.75" thickBot="1" x14ac:dyDescent="0.3">
      <c r="A20" s="42"/>
      <c r="B20" s="37" t="s">
        <v>16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99</v>
      </c>
      <c r="I20" s="36">
        <v>1</v>
      </c>
      <c r="J20" s="36">
        <f>SUM(C20:I20)</f>
        <v>100</v>
      </c>
      <c r="K20" s="31">
        <f>SUM(C20:J20)</f>
        <v>200</v>
      </c>
    </row>
    <row r="21" spans="1:11" ht="15.75" thickBot="1" x14ac:dyDescent="0.3">
      <c r="A21" s="42"/>
      <c r="B21" s="37" t="s">
        <v>17</v>
      </c>
      <c r="C21" s="36">
        <v>0</v>
      </c>
      <c r="D21" s="36">
        <v>1</v>
      </c>
      <c r="E21" s="36">
        <v>2</v>
      </c>
      <c r="F21" s="36">
        <v>0</v>
      </c>
      <c r="G21" s="36">
        <v>0</v>
      </c>
      <c r="H21" s="36">
        <v>91</v>
      </c>
      <c r="I21" s="36">
        <v>1</v>
      </c>
      <c r="J21" s="36">
        <f>SUM(C21:I21)</f>
        <v>95</v>
      </c>
      <c r="K21" s="31">
        <f>SUM(C21:J21)</f>
        <v>190</v>
      </c>
    </row>
    <row r="22" spans="1:11" ht="15.75" thickBot="1" x14ac:dyDescent="0.3">
      <c r="A22" s="42"/>
      <c r="B22" s="37" t="s">
        <v>18</v>
      </c>
      <c r="C22" s="36">
        <v>1</v>
      </c>
      <c r="D22" s="36">
        <v>0</v>
      </c>
      <c r="E22" s="36">
        <v>0</v>
      </c>
      <c r="F22" s="36">
        <v>0</v>
      </c>
      <c r="G22" s="36">
        <v>0</v>
      </c>
      <c r="H22" s="36">
        <v>59</v>
      </c>
      <c r="I22" s="36">
        <v>1</v>
      </c>
      <c r="J22" s="36">
        <f>SUM(C22:I22)</f>
        <v>61</v>
      </c>
      <c r="K22" s="31">
        <f>SUM(C22:J22)</f>
        <v>122</v>
      </c>
    </row>
    <row r="23" spans="1:11" ht="15.75" thickBot="1" x14ac:dyDescent="0.3">
      <c r="A23" s="42"/>
      <c r="B23" s="37" t="s">
        <v>112</v>
      </c>
      <c r="C23" s="36">
        <v>0</v>
      </c>
      <c r="D23" s="36">
        <v>4</v>
      </c>
      <c r="E23" s="36">
        <v>0</v>
      </c>
      <c r="F23" s="36">
        <v>0</v>
      </c>
      <c r="G23" s="36">
        <v>0</v>
      </c>
      <c r="H23" s="36">
        <v>45</v>
      </c>
      <c r="I23" s="36">
        <v>0</v>
      </c>
      <c r="J23" s="36">
        <f>SUM(C23:I23)</f>
        <v>49</v>
      </c>
      <c r="K23" s="31">
        <f>SUM(C23:J23)</f>
        <v>98</v>
      </c>
    </row>
    <row r="24" spans="1:11" s="2" customFormat="1" ht="16.5" customHeight="1" thickBot="1" x14ac:dyDescent="0.3">
      <c r="A24" s="12"/>
      <c r="B24" s="9" t="s">
        <v>19</v>
      </c>
      <c r="C24" s="10">
        <f>SUM(C20:C23)</f>
        <v>1</v>
      </c>
      <c r="D24" s="10">
        <f t="shared" ref="D24:I24" si="5">SUM(D20:D23)</f>
        <v>5</v>
      </c>
      <c r="E24" s="10">
        <f t="shared" si="5"/>
        <v>2</v>
      </c>
      <c r="F24" s="10">
        <f t="shared" si="5"/>
        <v>0</v>
      </c>
      <c r="G24" s="10">
        <f t="shared" si="5"/>
        <v>0</v>
      </c>
      <c r="H24" s="10">
        <f t="shared" si="5"/>
        <v>294</v>
      </c>
      <c r="I24" s="10">
        <f t="shared" si="5"/>
        <v>3</v>
      </c>
      <c r="J24" s="10">
        <f>SUM(J20:J23)</f>
        <v>305</v>
      </c>
      <c r="K24" s="10">
        <f>SUM(K20:K23)</f>
        <v>610</v>
      </c>
    </row>
    <row r="25" spans="1:11" ht="15.75" thickBot="1" x14ac:dyDescent="0.3">
      <c r="A25" s="46"/>
      <c r="B25" s="43"/>
      <c r="C25" s="44"/>
      <c r="D25" s="44"/>
      <c r="E25" s="44"/>
      <c r="F25" s="44"/>
      <c r="G25" s="44"/>
      <c r="H25" s="44"/>
      <c r="I25" s="44"/>
      <c r="J25" s="44"/>
      <c r="K25" s="31"/>
    </row>
    <row r="26" spans="1:11" ht="15.75" thickBot="1" x14ac:dyDescent="0.3">
      <c r="A26" s="42"/>
      <c r="B26" s="37" t="s">
        <v>117</v>
      </c>
      <c r="C26" s="36">
        <v>4</v>
      </c>
      <c r="D26" s="36">
        <v>12</v>
      </c>
      <c r="E26" s="36">
        <v>3</v>
      </c>
      <c r="F26" s="36">
        <v>0</v>
      </c>
      <c r="G26" s="36">
        <v>0</v>
      </c>
      <c r="H26" s="36">
        <v>0</v>
      </c>
      <c r="I26" s="36">
        <v>0</v>
      </c>
      <c r="J26" s="36">
        <f>SUM(C26:I26)</f>
        <v>19</v>
      </c>
      <c r="K26" s="31">
        <f>SUM(C26:J26)</f>
        <v>38</v>
      </c>
    </row>
    <row r="27" spans="1:11" ht="15.75" thickBot="1" x14ac:dyDescent="0.3">
      <c r="A27" s="46"/>
      <c r="B27" s="43"/>
      <c r="C27" s="44"/>
      <c r="D27" s="44"/>
      <c r="E27" s="44"/>
      <c r="F27" s="44"/>
      <c r="G27" s="44"/>
      <c r="H27" s="44"/>
      <c r="I27" s="44"/>
      <c r="J27" s="44"/>
      <c r="K27" s="31"/>
    </row>
    <row r="28" spans="1:11" ht="15.75" thickBot="1" x14ac:dyDescent="0.3">
      <c r="A28" s="37" t="s">
        <v>20</v>
      </c>
      <c r="B28" s="37" t="s">
        <v>77</v>
      </c>
      <c r="C28" s="37">
        <v>0</v>
      </c>
      <c r="D28" s="37">
        <v>3</v>
      </c>
      <c r="E28" s="37">
        <v>2</v>
      </c>
      <c r="F28" s="37">
        <v>1</v>
      </c>
      <c r="G28" s="37">
        <v>4</v>
      </c>
      <c r="H28" s="37">
        <v>60</v>
      </c>
      <c r="I28" s="37">
        <v>6</v>
      </c>
      <c r="J28" s="36">
        <f>SUM(C28:I28)</f>
        <v>76</v>
      </c>
      <c r="K28" s="34">
        <f>SUM(C28:J28)</f>
        <v>152</v>
      </c>
    </row>
    <row r="29" spans="1:11" ht="15.75" thickBot="1" x14ac:dyDescent="0.3">
      <c r="A29" s="46"/>
      <c r="B29" s="43"/>
      <c r="C29" s="44"/>
      <c r="D29" s="44"/>
      <c r="E29" s="44"/>
      <c r="F29" s="44"/>
      <c r="G29" s="44"/>
      <c r="H29" s="44"/>
      <c r="I29" s="44"/>
      <c r="J29" s="44"/>
      <c r="K29" s="31"/>
    </row>
    <row r="30" spans="1:11" ht="15.75" thickBot="1" x14ac:dyDescent="0.3">
      <c r="A30" s="39" t="s">
        <v>22</v>
      </c>
      <c r="B30" s="40" t="s">
        <v>77</v>
      </c>
      <c r="C30" s="36">
        <v>0</v>
      </c>
      <c r="D30" s="36">
        <v>8</v>
      </c>
      <c r="E30" s="36">
        <v>31</v>
      </c>
      <c r="F30" s="36">
        <v>0</v>
      </c>
      <c r="G30" s="36">
        <v>4</v>
      </c>
      <c r="H30" s="36">
        <v>0</v>
      </c>
      <c r="I30" s="36">
        <v>0</v>
      </c>
      <c r="J30" s="36">
        <f>SUM(C30:I30)</f>
        <v>43</v>
      </c>
      <c r="K30" s="31">
        <f>SUM(C30:J30)</f>
        <v>86</v>
      </c>
    </row>
    <row r="31" spans="1:11" ht="15.75" thickBot="1" x14ac:dyDescent="0.3">
      <c r="A31" s="46"/>
      <c r="B31" s="43"/>
      <c r="C31" s="44"/>
      <c r="D31" s="44"/>
      <c r="E31" s="44"/>
      <c r="F31" s="44"/>
      <c r="G31" s="44"/>
      <c r="H31" s="44"/>
      <c r="I31" s="44"/>
      <c r="J31" s="44"/>
      <c r="K31" s="31"/>
    </row>
    <row r="32" spans="1:11" ht="15.75" thickBot="1" x14ac:dyDescent="0.3">
      <c r="A32" s="37" t="s">
        <v>24</v>
      </c>
      <c r="B32" s="37" t="s">
        <v>77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39</v>
      </c>
      <c r="I32" s="36">
        <v>0</v>
      </c>
      <c r="J32" s="36">
        <f>SUM(C32:I32)</f>
        <v>39</v>
      </c>
      <c r="K32" s="31">
        <f>SUM(C32:J32)</f>
        <v>78</v>
      </c>
    </row>
    <row r="33" spans="1:11" s="2" customFormat="1" ht="16.5" customHeight="1" thickBot="1" x14ac:dyDescent="0.3">
      <c r="A33" s="13"/>
      <c r="B33" s="9" t="s">
        <v>25</v>
      </c>
      <c r="C33" s="10">
        <f>SUM(C5,C7,C18,C24,,C28,C30,C32,C26)</f>
        <v>33</v>
      </c>
      <c r="D33" s="10">
        <f t="shared" ref="D33:I33" si="6">SUM(D5,D7,D18,D24,,D28,D30,D32,D26)</f>
        <v>300</v>
      </c>
      <c r="E33" s="10">
        <f t="shared" si="6"/>
        <v>169</v>
      </c>
      <c r="F33" s="10">
        <f t="shared" si="6"/>
        <v>1</v>
      </c>
      <c r="G33" s="10">
        <f t="shared" si="6"/>
        <v>108</v>
      </c>
      <c r="H33" s="10">
        <f t="shared" si="6"/>
        <v>418</v>
      </c>
      <c r="I33" s="10">
        <f t="shared" si="6"/>
        <v>50</v>
      </c>
      <c r="J33" s="10">
        <f>SUM(J5,J7,J18,J24,,J28,J30,J32,J26)</f>
        <v>1079</v>
      </c>
      <c r="K33" s="10">
        <f>SUM(K5,K7,K18,K24,,K28,K30,K32,K26)</f>
        <v>2158</v>
      </c>
    </row>
    <row r="34" spans="1:11" ht="15.75" thickBot="1" x14ac:dyDescent="0.3">
      <c r="A34" s="46"/>
      <c r="B34" s="43"/>
      <c r="C34" s="44"/>
      <c r="D34" s="44"/>
      <c r="E34" s="44"/>
      <c r="F34" s="44"/>
      <c r="G34" s="44"/>
      <c r="H34" s="44"/>
      <c r="I34" s="44"/>
      <c r="J34" s="44"/>
      <c r="K34" s="31"/>
    </row>
    <row r="35" spans="1:11" ht="15.75" thickBot="1" x14ac:dyDescent="0.3">
      <c r="A35" s="37" t="s">
        <v>26</v>
      </c>
      <c r="B35" s="37" t="s">
        <v>4</v>
      </c>
      <c r="C35" s="36">
        <v>8</v>
      </c>
      <c r="D35" s="36">
        <v>24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f>SUM(C35:I35)</f>
        <v>32</v>
      </c>
      <c r="K35" s="31">
        <f>SUM(C35:J35)</f>
        <v>64</v>
      </c>
    </row>
    <row r="36" spans="1:11" ht="15.75" thickBot="1" x14ac:dyDescent="0.3">
      <c r="A36" s="41"/>
      <c r="B36" s="37" t="s">
        <v>5</v>
      </c>
      <c r="C36" s="36">
        <v>9</v>
      </c>
      <c r="D36" s="36">
        <v>14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f>SUM(C36:I36)</f>
        <v>23</v>
      </c>
      <c r="K36" s="31">
        <f>SUM(C36:J36)</f>
        <v>46</v>
      </c>
    </row>
    <row r="37" spans="1:11" ht="15.75" thickBot="1" x14ac:dyDescent="0.3">
      <c r="A37" s="42"/>
      <c r="B37" s="37" t="s">
        <v>6</v>
      </c>
      <c r="C37" s="36">
        <v>1</v>
      </c>
      <c r="D37" s="36">
        <v>2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f>SUM(C37:I37)</f>
        <v>3</v>
      </c>
      <c r="K37" s="31">
        <f>SUM(C37:J37)</f>
        <v>6</v>
      </c>
    </row>
    <row r="38" spans="1:11" ht="15.75" thickBot="1" x14ac:dyDescent="0.3">
      <c r="A38" s="42"/>
      <c r="B38" s="37" t="s">
        <v>7</v>
      </c>
      <c r="C38" s="36">
        <v>0</v>
      </c>
      <c r="D38" s="36">
        <v>15</v>
      </c>
      <c r="E38" s="36">
        <v>0</v>
      </c>
      <c r="F38" s="36">
        <v>0</v>
      </c>
      <c r="G38" s="36">
        <v>0</v>
      </c>
      <c r="H38" s="36">
        <v>0</v>
      </c>
      <c r="I38" s="36">
        <v>1</v>
      </c>
      <c r="J38" s="36">
        <f>SUM(C38:I38)</f>
        <v>16</v>
      </c>
      <c r="K38" s="31">
        <f>SUM(C38:J38)</f>
        <v>32</v>
      </c>
    </row>
    <row r="39" spans="1:11" s="2" customFormat="1" ht="16.5" customHeight="1" thickBot="1" x14ac:dyDescent="0.3">
      <c r="A39" s="14"/>
      <c r="B39" s="9" t="s">
        <v>27</v>
      </c>
      <c r="C39" s="10">
        <f t="shared" ref="C39:J39" si="7">SUM(C35:C38)</f>
        <v>18</v>
      </c>
      <c r="D39" s="10">
        <f t="shared" si="7"/>
        <v>55</v>
      </c>
      <c r="E39" s="10">
        <f t="shared" si="7"/>
        <v>0</v>
      </c>
      <c r="F39" s="10">
        <f t="shared" si="7"/>
        <v>0</v>
      </c>
      <c r="G39" s="10">
        <f t="shared" si="7"/>
        <v>0</v>
      </c>
      <c r="H39" s="10">
        <f t="shared" si="7"/>
        <v>0</v>
      </c>
      <c r="I39" s="10">
        <f t="shared" si="7"/>
        <v>1</v>
      </c>
      <c r="J39" s="10">
        <f t="shared" si="7"/>
        <v>74</v>
      </c>
    </row>
    <row r="40" spans="1:11" ht="15.75" thickBot="1" x14ac:dyDescent="0.3">
      <c r="A40" s="46"/>
      <c r="B40" s="43"/>
      <c r="C40" s="44"/>
      <c r="D40" s="44"/>
      <c r="E40" s="44"/>
      <c r="F40" s="44"/>
      <c r="G40" s="44"/>
      <c r="H40" s="44"/>
      <c r="I40" s="44"/>
      <c r="J40" s="44"/>
      <c r="K40" s="31"/>
    </row>
    <row r="41" spans="1:11" ht="15.75" thickBot="1" x14ac:dyDescent="0.3">
      <c r="A41" s="42"/>
      <c r="B41" s="37" t="s">
        <v>8</v>
      </c>
      <c r="C41" s="36">
        <v>1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f t="shared" ref="J41:J53" si="8">SUM(C41:I41)</f>
        <v>1</v>
      </c>
      <c r="K41" s="31">
        <f>SUM(C41:J41)</f>
        <v>2</v>
      </c>
    </row>
    <row r="42" spans="1:11" ht="15.75" thickBot="1" x14ac:dyDescent="0.3">
      <c r="A42" s="46"/>
      <c r="B42" s="43"/>
      <c r="C42" s="44"/>
      <c r="D42" s="44"/>
      <c r="E42" s="44"/>
      <c r="F42" s="44"/>
      <c r="G42" s="44"/>
      <c r="H42" s="44"/>
      <c r="I42" s="44"/>
      <c r="J42" s="44"/>
      <c r="K42" s="31"/>
    </row>
    <row r="43" spans="1:11" ht="15.75" thickBot="1" x14ac:dyDescent="0.3">
      <c r="A43" s="42"/>
      <c r="B43" s="37" t="s">
        <v>9</v>
      </c>
      <c r="C43" s="36">
        <v>6</v>
      </c>
      <c r="D43" s="36">
        <v>41</v>
      </c>
      <c r="E43" s="36">
        <v>130</v>
      </c>
      <c r="F43" s="36">
        <v>1</v>
      </c>
      <c r="G43" s="36">
        <v>24</v>
      </c>
      <c r="H43" s="36">
        <v>4</v>
      </c>
      <c r="I43" s="36">
        <v>2</v>
      </c>
      <c r="J43" s="36">
        <f t="shared" si="8"/>
        <v>208</v>
      </c>
      <c r="K43" s="31">
        <f t="shared" ref="K43:K53" si="9">SUM(C43:J43)</f>
        <v>416</v>
      </c>
    </row>
    <row r="44" spans="1:11" ht="15.75" thickBot="1" x14ac:dyDescent="0.3">
      <c r="A44" s="42"/>
      <c r="B44" s="37" t="s">
        <v>10</v>
      </c>
      <c r="C44" s="36">
        <v>0</v>
      </c>
      <c r="D44" s="36">
        <v>12</v>
      </c>
      <c r="E44" s="36">
        <v>81</v>
      </c>
      <c r="F44" s="36">
        <v>0</v>
      </c>
      <c r="G44" s="36">
        <v>12</v>
      </c>
      <c r="H44" s="36">
        <v>30</v>
      </c>
      <c r="I44" s="36">
        <v>1</v>
      </c>
      <c r="J44" s="36">
        <f t="shared" si="8"/>
        <v>136</v>
      </c>
      <c r="K44" s="31">
        <f t="shared" si="9"/>
        <v>272</v>
      </c>
    </row>
    <row r="45" spans="1:11" ht="15.75" thickBot="1" x14ac:dyDescent="0.3">
      <c r="A45" s="42"/>
      <c r="B45" s="37" t="s">
        <v>11</v>
      </c>
      <c r="C45" s="36">
        <v>7</v>
      </c>
      <c r="D45" s="36">
        <v>17</v>
      </c>
      <c r="E45" s="36">
        <v>90</v>
      </c>
      <c r="F45" s="36">
        <v>2</v>
      </c>
      <c r="G45" s="36">
        <v>11</v>
      </c>
      <c r="H45" s="36">
        <v>3</v>
      </c>
      <c r="I45" s="36">
        <v>7</v>
      </c>
      <c r="J45" s="36">
        <f t="shared" si="8"/>
        <v>137</v>
      </c>
      <c r="K45" s="31">
        <f t="shared" si="9"/>
        <v>274</v>
      </c>
    </row>
    <row r="46" spans="1:11" ht="15.75" thickBot="1" x14ac:dyDescent="0.3">
      <c r="A46" s="42"/>
      <c r="B46" s="37" t="s">
        <v>12</v>
      </c>
      <c r="C46" s="36">
        <v>0</v>
      </c>
      <c r="D46" s="36">
        <v>26</v>
      </c>
      <c r="E46" s="36">
        <v>69</v>
      </c>
      <c r="F46" s="36">
        <v>0</v>
      </c>
      <c r="G46" s="36">
        <v>14</v>
      </c>
      <c r="H46" s="36">
        <v>2</v>
      </c>
      <c r="I46" s="36">
        <v>2</v>
      </c>
      <c r="J46" s="36">
        <f t="shared" si="8"/>
        <v>113</v>
      </c>
      <c r="K46" s="31">
        <f t="shared" si="9"/>
        <v>226</v>
      </c>
    </row>
    <row r="47" spans="1:11" ht="15.75" thickBot="1" x14ac:dyDescent="0.3">
      <c r="A47" s="42"/>
      <c r="B47" s="37" t="s">
        <v>13</v>
      </c>
      <c r="C47" s="36">
        <v>0</v>
      </c>
      <c r="D47" s="36">
        <v>35</v>
      </c>
      <c r="E47" s="36">
        <v>104</v>
      </c>
      <c r="F47" s="36">
        <v>0</v>
      </c>
      <c r="G47" s="36">
        <v>7</v>
      </c>
      <c r="H47" s="36">
        <v>0</v>
      </c>
      <c r="I47" s="36">
        <v>5</v>
      </c>
      <c r="J47" s="36">
        <f t="shared" si="8"/>
        <v>151</v>
      </c>
      <c r="K47" s="31">
        <f t="shared" si="9"/>
        <v>302</v>
      </c>
    </row>
    <row r="48" spans="1:11" ht="15.75" thickBot="1" x14ac:dyDescent="0.3">
      <c r="A48" s="42"/>
      <c r="B48" s="37" t="s">
        <v>14</v>
      </c>
      <c r="C48" s="36">
        <v>15</v>
      </c>
      <c r="D48" s="36">
        <v>19</v>
      </c>
      <c r="E48" s="36">
        <v>59</v>
      </c>
      <c r="F48" s="36">
        <v>0</v>
      </c>
      <c r="G48" s="36">
        <v>3</v>
      </c>
      <c r="H48" s="36">
        <v>0</v>
      </c>
      <c r="I48" s="36">
        <v>4</v>
      </c>
      <c r="J48" s="36">
        <f t="shared" si="8"/>
        <v>100</v>
      </c>
      <c r="K48" s="31">
        <f t="shared" si="9"/>
        <v>200</v>
      </c>
    </row>
    <row r="49" spans="1:11" ht="15.75" thickBot="1" x14ac:dyDescent="0.3">
      <c r="A49" s="42"/>
      <c r="B49" s="37" t="s">
        <v>28</v>
      </c>
      <c r="C49" s="36">
        <v>0</v>
      </c>
      <c r="D49" s="36">
        <v>26</v>
      </c>
      <c r="E49" s="36">
        <v>50</v>
      </c>
      <c r="F49" s="36">
        <v>0</v>
      </c>
      <c r="G49" s="36">
        <v>11</v>
      </c>
      <c r="H49" s="36">
        <v>6</v>
      </c>
      <c r="I49" s="36">
        <v>0</v>
      </c>
      <c r="J49" s="36">
        <f t="shared" si="8"/>
        <v>93</v>
      </c>
      <c r="K49" s="31">
        <f t="shared" si="9"/>
        <v>186</v>
      </c>
    </row>
    <row r="50" spans="1:11" ht="15.75" thickBot="1" x14ac:dyDescent="0.3">
      <c r="A50" s="42"/>
      <c r="B50" s="37" t="s">
        <v>29</v>
      </c>
      <c r="C50" s="36">
        <v>0</v>
      </c>
      <c r="D50" s="36">
        <v>44</v>
      </c>
      <c r="E50" s="36">
        <v>90</v>
      </c>
      <c r="F50" s="36">
        <v>1</v>
      </c>
      <c r="G50" s="36">
        <v>12</v>
      </c>
      <c r="H50" s="36">
        <v>2</v>
      </c>
      <c r="I50" s="36">
        <v>3</v>
      </c>
      <c r="J50" s="36">
        <f t="shared" si="8"/>
        <v>152</v>
      </c>
      <c r="K50" s="31">
        <f t="shared" si="9"/>
        <v>304</v>
      </c>
    </row>
    <row r="51" spans="1:11" ht="15.75" thickBot="1" x14ac:dyDescent="0.3">
      <c r="A51" s="42"/>
      <c r="B51" s="66" t="s">
        <v>122</v>
      </c>
      <c r="C51" s="36">
        <v>1</v>
      </c>
      <c r="D51" s="36">
        <v>35</v>
      </c>
      <c r="E51" s="36">
        <v>155</v>
      </c>
      <c r="F51" s="36">
        <v>12</v>
      </c>
      <c r="G51" s="36">
        <v>23</v>
      </c>
      <c r="H51" s="36">
        <v>12</v>
      </c>
      <c r="I51" s="36">
        <v>3</v>
      </c>
      <c r="J51" s="36">
        <f t="shared" si="8"/>
        <v>241</v>
      </c>
      <c r="K51" s="31">
        <f t="shared" si="9"/>
        <v>482</v>
      </c>
    </row>
    <row r="52" spans="1:11" ht="15.75" thickBot="1" x14ac:dyDescent="0.3">
      <c r="A52" s="42"/>
      <c r="B52" s="37" t="s">
        <v>30</v>
      </c>
      <c r="C52" s="37">
        <v>11</v>
      </c>
      <c r="D52" s="37">
        <v>34</v>
      </c>
      <c r="E52" s="37">
        <v>2</v>
      </c>
      <c r="F52" s="37">
        <v>0</v>
      </c>
      <c r="G52" s="37">
        <v>1</v>
      </c>
      <c r="H52" s="37">
        <v>0</v>
      </c>
      <c r="I52" s="37">
        <v>0</v>
      </c>
      <c r="J52" s="36">
        <f t="shared" si="8"/>
        <v>48</v>
      </c>
      <c r="K52" s="31">
        <f t="shared" si="9"/>
        <v>96</v>
      </c>
    </row>
    <row r="53" spans="1:11" ht="15.75" thickBot="1" x14ac:dyDescent="0.3">
      <c r="A53" s="42"/>
      <c r="B53" s="37" t="s">
        <v>31</v>
      </c>
      <c r="C53" s="37">
        <v>7</v>
      </c>
      <c r="D53" s="37">
        <v>40</v>
      </c>
      <c r="E53" s="37">
        <v>1</v>
      </c>
      <c r="F53" s="37">
        <v>0</v>
      </c>
      <c r="G53" s="37">
        <v>2</v>
      </c>
      <c r="H53" s="37">
        <v>0</v>
      </c>
      <c r="I53" s="37">
        <v>0</v>
      </c>
      <c r="J53" s="36">
        <f t="shared" si="8"/>
        <v>50</v>
      </c>
      <c r="K53" s="33">
        <f t="shared" si="9"/>
        <v>100</v>
      </c>
    </row>
    <row r="54" spans="1:11" s="2" customFormat="1" ht="16.5" customHeight="1" thickBot="1" x14ac:dyDescent="0.3">
      <c r="A54" s="14"/>
      <c r="B54" s="9" t="s">
        <v>32</v>
      </c>
      <c r="C54" s="10">
        <f>SUM(C43:C53)</f>
        <v>47</v>
      </c>
      <c r="D54" s="10">
        <f t="shared" ref="D54:K54" si="10">SUM(D43:D53)</f>
        <v>329</v>
      </c>
      <c r="E54" s="10">
        <f t="shared" si="10"/>
        <v>831</v>
      </c>
      <c r="F54" s="10">
        <f t="shared" si="10"/>
        <v>16</v>
      </c>
      <c r="G54" s="10">
        <f t="shared" si="10"/>
        <v>120</v>
      </c>
      <c r="H54" s="10">
        <f t="shared" si="10"/>
        <v>59</v>
      </c>
      <c r="I54" s="10">
        <f t="shared" si="10"/>
        <v>27</v>
      </c>
      <c r="J54" s="10">
        <f t="shared" si="10"/>
        <v>1429</v>
      </c>
      <c r="K54" s="10">
        <f t="shared" si="10"/>
        <v>2858</v>
      </c>
    </row>
    <row r="55" spans="1:11" ht="15.75" thickBot="1" x14ac:dyDescent="0.3">
      <c r="A55" s="46"/>
      <c r="B55" s="43"/>
      <c r="C55" s="44"/>
      <c r="D55" s="44"/>
      <c r="E55" s="44"/>
      <c r="F55" s="44"/>
      <c r="G55" s="44"/>
      <c r="H55" s="44"/>
      <c r="I55" s="44"/>
      <c r="J55" s="44"/>
      <c r="K55" s="31"/>
    </row>
    <row r="56" spans="1:11" ht="15.75" thickBot="1" x14ac:dyDescent="0.3">
      <c r="A56" s="42"/>
      <c r="B56" s="37" t="s">
        <v>16</v>
      </c>
      <c r="C56" s="36">
        <v>0</v>
      </c>
      <c r="D56" s="36">
        <v>23</v>
      </c>
      <c r="E56" s="36">
        <v>45</v>
      </c>
      <c r="F56" s="36">
        <v>193</v>
      </c>
      <c r="G56" s="36">
        <v>0</v>
      </c>
      <c r="H56" s="36">
        <v>0</v>
      </c>
      <c r="I56" s="36">
        <v>0</v>
      </c>
      <c r="J56" s="36">
        <f>SUM(C56:I56)</f>
        <v>261</v>
      </c>
      <c r="K56" s="31">
        <f>SUM(C56:J56)</f>
        <v>522</v>
      </c>
    </row>
    <row r="57" spans="1:11" ht="15.75" thickBot="1" x14ac:dyDescent="0.3">
      <c r="A57" s="42"/>
      <c r="B57" s="37" t="s">
        <v>17</v>
      </c>
      <c r="C57" s="36">
        <v>0</v>
      </c>
      <c r="D57" s="36">
        <v>0</v>
      </c>
      <c r="E57" s="36">
        <v>85</v>
      </c>
      <c r="F57" s="36">
        <v>0</v>
      </c>
      <c r="G57" s="36">
        <v>0</v>
      </c>
      <c r="H57" s="36">
        <v>80</v>
      </c>
      <c r="I57" s="36">
        <v>3</v>
      </c>
      <c r="J57" s="36">
        <f>SUM(C57:I57)</f>
        <v>168</v>
      </c>
      <c r="K57" s="31">
        <f>SUM(C57:J57)</f>
        <v>336</v>
      </c>
    </row>
    <row r="58" spans="1:11" ht="15.75" thickBot="1" x14ac:dyDescent="0.3">
      <c r="A58" s="42"/>
      <c r="B58" s="37" t="s">
        <v>18</v>
      </c>
      <c r="C58" s="36">
        <v>0</v>
      </c>
      <c r="D58" s="36">
        <v>1</v>
      </c>
      <c r="E58" s="36">
        <v>66</v>
      </c>
      <c r="F58" s="36">
        <v>7</v>
      </c>
      <c r="G58" s="36">
        <v>0</v>
      </c>
      <c r="H58" s="36">
        <v>127</v>
      </c>
      <c r="I58" s="36">
        <v>2</v>
      </c>
      <c r="J58" s="36">
        <f>SUM(C58:I58)</f>
        <v>203</v>
      </c>
      <c r="K58" s="31">
        <f>SUM(C58:J58)</f>
        <v>406</v>
      </c>
    </row>
    <row r="59" spans="1:11" ht="15.75" thickBot="1" x14ac:dyDescent="0.3">
      <c r="A59" s="42"/>
      <c r="B59" s="37" t="s">
        <v>112</v>
      </c>
      <c r="C59" s="36">
        <v>0</v>
      </c>
      <c r="D59" s="36">
        <v>0</v>
      </c>
      <c r="E59" s="36">
        <v>124</v>
      </c>
      <c r="F59" s="36">
        <v>0</v>
      </c>
      <c r="G59" s="36">
        <v>0</v>
      </c>
      <c r="H59" s="36">
        <v>471</v>
      </c>
      <c r="I59" s="36">
        <v>0</v>
      </c>
      <c r="J59" s="36">
        <f>SUM(C59:I59)</f>
        <v>595</v>
      </c>
      <c r="K59" s="31">
        <f>SUM(C59:J59)</f>
        <v>1190</v>
      </c>
    </row>
    <row r="60" spans="1:11" ht="15.75" thickBot="1" x14ac:dyDescent="0.3">
      <c r="A60" s="42"/>
      <c r="B60" s="37" t="s">
        <v>118</v>
      </c>
      <c r="C60" s="36">
        <v>0</v>
      </c>
      <c r="D60" s="36">
        <v>6</v>
      </c>
      <c r="E60" s="36">
        <v>334</v>
      </c>
      <c r="F60" s="36">
        <v>10</v>
      </c>
      <c r="G60" s="36">
        <v>0</v>
      </c>
      <c r="H60" s="36">
        <v>88</v>
      </c>
      <c r="I60" s="36">
        <v>2</v>
      </c>
      <c r="J60" s="36">
        <f>SUM(C60:I60)</f>
        <v>440</v>
      </c>
      <c r="K60" s="31">
        <f>SUM(C60:J60)</f>
        <v>880</v>
      </c>
    </row>
    <row r="61" spans="1:11" s="2" customFormat="1" ht="16.5" customHeight="1" thickBot="1" x14ac:dyDescent="0.3">
      <c r="A61" s="14"/>
      <c r="B61" s="9" t="s">
        <v>33</v>
      </c>
      <c r="C61" s="10">
        <f>SUM(C56:C60)</f>
        <v>0</v>
      </c>
      <c r="D61" s="10">
        <f t="shared" ref="D61:J61" si="11">SUM(D56:D60)</f>
        <v>30</v>
      </c>
      <c r="E61" s="10">
        <f t="shared" si="11"/>
        <v>654</v>
      </c>
      <c r="F61" s="10">
        <f t="shared" si="11"/>
        <v>210</v>
      </c>
      <c r="G61" s="10">
        <f t="shared" si="11"/>
        <v>0</v>
      </c>
      <c r="H61" s="10">
        <f t="shared" si="11"/>
        <v>766</v>
      </c>
      <c r="I61" s="10">
        <f t="shared" si="11"/>
        <v>7</v>
      </c>
      <c r="J61" s="10">
        <f t="shared" si="11"/>
        <v>1667</v>
      </c>
    </row>
    <row r="62" spans="1:11" ht="15.75" thickBot="1" x14ac:dyDescent="0.3">
      <c r="A62" s="46"/>
      <c r="B62" s="43"/>
      <c r="C62" s="44"/>
      <c r="D62" s="44"/>
      <c r="E62" s="44"/>
      <c r="F62" s="44"/>
      <c r="G62" s="44"/>
      <c r="H62" s="44"/>
      <c r="I62" s="44"/>
      <c r="J62" s="44"/>
      <c r="K62" s="31"/>
    </row>
    <row r="63" spans="1:11" ht="15.75" thickBot="1" x14ac:dyDescent="0.3">
      <c r="A63" s="42"/>
      <c r="B63" s="37" t="s">
        <v>117</v>
      </c>
      <c r="C63" s="36">
        <v>3</v>
      </c>
      <c r="D63" s="36">
        <v>18</v>
      </c>
      <c r="E63" s="36">
        <v>2</v>
      </c>
      <c r="F63" s="36">
        <v>0</v>
      </c>
      <c r="G63" s="36">
        <v>0</v>
      </c>
      <c r="H63" s="36">
        <v>0</v>
      </c>
      <c r="I63" s="36">
        <v>1</v>
      </c>
      <c r="J63" s="36">
        <f>SUM(C63:I63)</f>
        <v>24</v>
      </c>
      <c r="K63" s="31">
        <f>SUM(C63:J63)</f>
        <v>48</v>
      </c>
    </row>
    <row r="64" spans="1:11" ht="15.75" thickBot="1" x14ac:dyDescent="0.3">
      <c r="A64" s="46"/>
      <c r="B64" s="43"/>
      <c r="C64" s="44"/>
      <c r="D64" s="44"/>
      <c r="E64" s="44"/>
      <c r="F64" s="44"/>
      <c r="G64" s="44"/>
      <c r="H64" s="44"/>
      <c r="I64" s="44"/>
      <c r="J64" s="44"/>
      <c r="K64" s="31"/>
    </row>
    <row r="65" spans="1:11" s="2" customFormat="1" ht="16.5" customHeight="1" thickBot="1" x14ac:dyDescent="0.3">
      <c r="A65" s="14"/>
      <c r="B65" s="9" t="s">
        <v>34</v>
      </c>
      <c r="C65" s="10">
        <f>SUM(C39,C41,C54,C61,C63)</f>
        <v>69</v>
      </c>
      <c r="D65" s="10">
        <f t="shared" ref="D65:J65" si="12">SUM(D39,D41,D54,D61,D63)</f>
        <v>432</v>
      </c>
      <c r="E65" s="10">
        <f t="shared" si="12"/>
        <v>1487</v>
      </c>
      <c r="F65" s="10">
        <f t="shared" si="12"/>
        <v>226</v>
      </c>
      <c r="G65" s="10">
        <f t="shared" si="12"/>
        <v>120</v>
      </c>
      <c r="H65" s="10">
        <f t="shared" si="12"/>
        <v>825</v>
      </c>
      <c r="I65" s="10">
        <f t="shared" si="12"/>
        <v>36</v>
      </c>
      <c r="J65" s="10">
        <f t="shared" si="12"/>
        <v>3195</v>
      </c>
    </row>
    <row r="66" spans="1:11" ht="15.75" thickBot="1" x14ac:dyDescent="0.3">
      <c r="A66" s="46"/>
      <c r="B66" s="43"/>
      <c r="C66" s="44"/>
      <c r="D66" s="44"/>
      <c r="E66" s="44"/>
      <c r="F66" s="44"/>
      <c r="G66" s="44"/>
      <c r="H66" s="44"/>
      <c r="I66" s="44"/>
      <c r="J66" s="44"/>
      <c r="K66" s="31"/>
    </row>
    <row r="67" spans="1:11" ht="30.75" thickBot="1" x14ac:dyDescent="0.3">
      <c r="A67" s="37" t="s">
        <v>35</v>
      </c>
      <c r="B67" s="47" t="s">
        <v>88</v>
      </c>
      <c r="C67" s="36">
        <v>6</v>
      </c>
      <c r="D67" s="36">
        <v>19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f t="shared" ref="J67:J72" si="13">SUM(C67:I67)</f>
        <v>25</v>
      </c>
      <c r="K67" s="31">
        <f>SUM(C67:J67)</f>
        <v>50</v>
      </c>
    </row>
    <row r="68" spans="1:11" ht="15.75" thickBot="1" x14ac:dyDescent="0.3">
      <c r="A68" s="45"/>
      <c r="B68" s="43"/>
      <c r="C68" s="44"/>
      <c r="D68" s="44"/>
      <c r="E68" s="44"/>
      <c r="F68" s="44"/>
      <c r="G68" s="44"/>
      <c r="H68" s="44"/>
      <c r="I68" s="44"/>
      <c r="J68" s="44"/>
      <c r="K68" s="31"/>
    </row>
    <row r="69" spans="1:11" ht="15.75" thickBot="1" x14ac:dyDescent="0.3">
      <c r="A69" s="42"/>
      <c r="B69" s="37" t="s">
        <v>9</v>
      </c>
      <c r="C69" s="36">
        <v>11</v>
      </c>
      <c r="D69" s="36">
        <v>43</v>
      </c>
      <c r="E69" s="36">
        <v>32</v>
      </c>
      <c r="F69" s="36">
        <v>0</v>
      </c>
      <c r="G69" s="36">
        <v>6</v>
      </c>
      <c r="H69" s="36">
        <v>0</v>
      </c>
      <c r="I69" s="36">
        <v>19</v>
      </c>
      <c r="J69" s="36">
        <f t="shared" si="13"/>
        <v>111</v>
      </c>
      <c r="K69" s="31">
        <f>SUM(C69:J69)</f>
        <v>222</v>
      </c>
    </row>
    <row r="70" spans="1:11" s="32" customFormat="1" ht="15.75" thickBot="1" x14ac:dyDescent="0.3">
      <c r="A70" s="42"/>
      <c r="B70" s="37" t="s">
        <v>10</v>
      </c>
      <c r="C70" s="37">
        <v>1</v>
      </c>
      <c r="D70" s="37">
        <v>23</v>
      </c>
      <c r="E70" s="37">
        <v>24</v>
      </c>
      <c r="F70" s="37">
        <v>0</v>
      </c>
      <c r="G70" s="37">
        <v>12</v>
      </c>
      <c r="H70" s="37">
        <v>3</v>
      </c>
      <c r="I70" s="37">
        <v>3</v>
      </c>
      <c r="J70" s="36">
        <f t="shared" si="13"/>
        <v>66</v>
      </c>
      <c r="K70" s="33">
        <f>SUM(C70:J70)</f>
        <v>132</v>
      </c>
    </row>
    <row r="71" spans="1:11" ht="15.75" thickBot="1" x14ac:dyDescent="0.3">
      <c r="A71" s="42"/>
      <c r="B71" s="37" t="s">
        <v>11</v>
      </c>
      <c r="C71" s="36">
        <v>0</v>
      </c>
      <c r="D71" s="36">
        <v>3</v>
      </c>
      <c r="E71" s="36">
        <v>3</v>
      </c>
      <c r="F71" s="36">
        <v>0</v>
      </c>
      <c r="G71" s="36">
        <v>9</v>
      </c>
      <c r="H71" s="36">
        <v>13</v>
      </c>
      <c r="I71" s="36">
        <v>5</v>
      </c>
      <c r="J71" s="36">
        <f t="shared" si="13"/>
        <v>33</v>
      </c>
      <c r="K71" s="31">
        <f>SUM(C71:J71)</f>
        <v>66</v>
      </c>
    </row>
    <row r="72" spans="1:11" ht="15.75" thickBot="1" x14ac:dyDescent="0.3">
      <c r="A72" s="42"/>
      <c r="B72" s="37" t="s">
        <v>76</v>
      </c>
      <c r="C72" s="36">
        <v>4</v>
      </c>
      <c r="D72" s="36">
        <v>38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f t="shared" si="13"/>
        <v>42</v>
      </c>
      <c r="K72" s="31">
        <f>SUM(C72:J72)</f>
        <v>84</v>
      </c>
    </row>
    <row r="73" spans="1:11" s="2" customFormat="1" ht="16.5" customHeight="1" x14ac:dyDescent="0.25">
      <c r="A73" s="14"/>
      <c r="B73" s="9" t="s">
        <v>36</v>
      </c>
      <c r="C73" s="10">
        <f>SUM(C69:C72)</f>
        <v>16</v>
      </c>
      <c r="D73" s="10">
        <f t="shared" ref="D73:K73" si="14">SUM(D69:D72)</f>
        <v>107</v>
      </c>
      <c r="E73" s="10">
        <f t="shared" si="14"/>
        <v>59</v>
      </c>
      <c r="F73" s="10">
        <f t="shared" si="14"/>
        <v>0</v>
      </c>
      <c r="G73" s="10">
        <f t="shared" si="14"/>
        <v>27</v>
      </c>
      <c r="H73" s="10">
        <f t="shared" si="14"/>
        <v>16</v>
      </c>
      <c r="I73" s="10">
        <f t="shared" si="14"/>
        <v>27</v>
      </c>
      <c r="J73" s="10">
        <f t="shared" si="14"/>
        <v>252</v>
      </c>
      <c r="K73" s="10">
        <f t="shared" si="14"/>
        <v>504</v>
      </c>
    </row>
    <row r="74" spans="1:11" s="2" customFormat="1" ht="16.5" customHeight="1" thickBot="1" x14ac:dyDescent="0.3">
      <c r="A74" s="17"/>
      <c r="B74" s="15"/>
      <c r="C74" s="16"/>
      <c r="D74" s="16"/>
      <c r="E74" s="16"/>
    </row>
    <row r="75" spans="1:11" ht="15.75" thickBot="1" x14ac:dyDescent="0.3">
      <c r="A75" s="42"/>
      <c r="B75" s="37" t="s">
        <v>117</v>
      </c>
      <c r="C75" s="36">
        <v>1</v>
      </c>
      <c r="D75" s="36">
        <v>3</v>
      </c>
      <c r="E75" s="36">
        <v>6</v>
      </c>
      <c r="F75" s="36">
        <v>0</v>
      </c>
      <c r="G75" s="36">
        <v>0</v>
      </c>
      <c r="H75" s="36">
        <v>0</v>
      </c>
      <c r="I75" s="36">
        <v>0</v>
      </c>
      <c r="J75" s="36">
        <f>SUM(C75:I75)</f>
        <v>10</v>
      </c>
      <c r="K75" s="31">
        <f>SUM(C75:J75)</f>
        <v>20</v>
      </c>
    </row>
    <row r="76" spans="1:11" s="2" customFormat="1" ht="16.5" customHeight="1" thickBot="1" x14ac:dyDescent="0.3">
      <c r="A76" s="17"/>
      <c r="B76" s="15"/>
      <c r="C76" s="16"/>
      <c r="D76" s="16"/>
      <c r="E76" s="16"/>
    </row>
    <row r="77" spans="1:11" ht="15.75" thickBot="1" x14ac:dyDescent="0.3">
      <c r="A77" s="42"/>
      <c r="B77" s="37" t="s">
        <v>8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f>SUM(C77:I77)</f>
        <v>0</v>
      </c>
      <c r="K77" s="31">
        <f>SUM(C77:J77)</f>
        <v>0</v>
      </c>
    </row>
    <row r="78" spans="1:11" s="2" customFormat="1" ht="16.5" customHeight="1" thickBot="1" x14ac:dyDescent="0.3">
      <c r="A78" s="17"/>
      <c r="B78" s="15"/>
      <c r="C78" s="16"/>
      <c r="D78" s="16"/>
      <c r="E78" s="16"/>
    </row>
    <row r="79" spans="1:11" ht="15.75" thickBot="1" x14ac:dyDescent="0.3">
      <c r="A79" s="42"/>
      <c r="B79" s="37" t="s">
        <v>16</v>
      </c>
      <c r="C79" s="36">
        <v>0</v>
      </c>
      <c r="D79" s="36">
        <v>3</v>
      </c>
      <c r="E79" s="36">
        <v>56</v>
      </c>
      <c r="F79" s="36">
        <v>36</v>
      </c>
      <c r="G79" s="36">
        <v>0</v>
      </c>
      <c r="H79" s="36">
        <v>71</v>
      </c>
      <c r="I79" s="36">
        <v>1</v>
      </c>
      <c r="J79" s="36">
        <f>SUM(C79:I79)</f>
        <v>167</v>
      </c>
      <c r="K79" s="31">
        <f>SUM(C79:J79)</f>
        <v>334</v>
      </c>
    </row>
    <row r="80" spans="1:11" ht="15.75" thickBot="1" x14ac:dyDescent="0.3">
      <c r="A80" s="42"/>
      <c r="B80" s="37" t="s">
        <v>17</v>
      </c>
      <c r="C80" s="36">
        <v>0</v>
      </c>
      <c r="D80" s="36">
        <v>3</v>
      </c>
      <c r="E80" s="36">
        <v>17</v>
      </c>
      <c r="F80" s="36">
        <v>61</v>
      </c>
      <c r="G80" s="36">
        <v>0</v>
      </c>
      <c r="H80" s="36">
        <v>87</v>
      </c>
      <c r="I80" s="36">
        <v>1</v>
      </c>
      <c r="J80" s="36">
        <f>SUM(C80:I80)</f>
        <v>169</v>
      </c>
      <c r="K80" s="31">
        <f>SUM(C80:J80)</f>
        <v>338</v>
      </c>
    </row>
    <row r="81" spans="1:11" s="2" customFormat="1" ht="16.5" customHeight="1" x14ac:dyDescent="0.25">
      <c r="A81" s="14"/>
      <c r="B81" s="9" t="s">
        <v>67</v>
      </c>
      <c r="C81" s="10">
        <f>SUM(C79:C80)</f>
        <v>0</v>
      </c>
      <c r="D81" s="10">
        <f t="shared" ref="D81:J81" si="15">SUM(D79:D80)</f>
        <v>6</v>
      </c>
      <c r="E81" s="10">
        <f t="shared" si="15"/>
        <v>73</v>
      </c>
      <c r="F81" s="10">
        <f t="shared" si="15"/>
        <v>97</v>
      </c>
      <c r="G81" s="10">
        <f t="shared" si="15"/>
        <v>0</v>
      </c>
      <c r="H81" s="10">
        <f t="shared" si="15"/>
        <v>158</v>
      </c>
      <c r="I81" s="10">
        <f t="shared" si="15"/>
        <v>2</v>
      </c>
      <c r="J81" s="10">
        <f t="shared" si="15"/>
        <v>336</v>
      </c>
    </row>
    <row r="82" spans="1:11" s="2" customFormat="1" ht="16.5" customHeight="1" thickBot="1" x14ac:dyDescent="0.3">
      <c r="A82" s="14"/>
      <c r="B82" s="9" t="s">
        <v>37</v>
      </c>
      <c r="C82" s="10">
        <f>SUM(C67,C73,C77,C81,C75)</f>
        <v>23</v>
      </c>
      <c r="D82" s="10">
        <f t="shared" ref="D82:K82" si="16">SUM(D67,D73,D77,D81,D75)</f>
        <v>135</v>
      </c>
      <c r="E82" s="10">
        <f t="shared" si="16"/>
        <v>138</v>
      </c>
      <c r="F82" s="10">
        <f t="shared" si="16"/>
        <v>97</v>
      </c>
      <c r="G82" s="10">
        <f t="shared" si="16"/>
        <v>27</v>
      </c>
      <c r="H82" s="10">
        <f t="shared" si="16"/>
        <v>174</v>
      </c>
      <c r="I82" s="10">
        <f t="shared" si="16"/>
        <v>29</v>
      </c>
      <c r="J82" s="10">
        <f t="shared" si="16"/>
        <v>623</v>
      </c>
      <c r="K82" s="10">
        <f t="shared" si="16"/>
        <v>574</v>
      </c>
    </row>
    <row r="83" spans="1:11" ht="15.75" thickBot="1" x14ac:dyDescent="0.3">
      <c r="A83" s="46"/>
      <c r="B83" s="43"/>
      <c r="C83" s="44"/>
      <c r="D83" s="44"/>
      <c r="E83" s="44"/>
      <c r="F83" s="44"/>
      <c r="G83" s="44"/>
      <c r="H83" s="44"/>
      <c r="I83" s="44"/>
      <c r="J83" s="44"/>
      <c r="K83" s="31"/>
    </row>
    <row r="84" spans="1:11" ht="15.75" thickBot="1" x14ac:dyDescent="0.3">
      <c r="A84" s="39" t="s">
        <v>38</v>
      </c>
      <c r="B84" s="39" t="s">
        <v>89</v>
      </c>
      <c r="C84" s="36">
        <v>0</v>
      </c>
      <c r="D84" s="36">
        <v>17</v>
      </c>
      <c r="E84" s="36">
        <v>98</v>
      </c>
      <c r="F84" s="36">
        <v>0</v>
      </c>
      <c r="G84" s="36">
        <v>13</v>
      </c>
      <c r="H84" s="36">
        <v>174</v>
      </c>
      <c r="I84" s="36">
        <v>6</v>
      </c>
      <c r="J84" s="36">
        <f t="shared" ref="J84:J89" si="17">SUM(C84:I84)</f>
        <v>308</v>
      </c>
      <c r="K84" s="31">
        <f>SUM(C84:J84)</f>
        <v>616</v>
      </c>
    </row>
    <row r="85" spans="1:11" ht="15.75" thickBot="1" x14ac:dyDescent="0.3">
      <c r="A85" s="46"/>
      <c r="B85" s="43"/>
      <c r="C85" s="44"/>
      <c r="D85" s="44"/>
      <c r="E85" s="44"/>
      <c r="F85" s="44"/>
      <c r="G85" s="44"/>
      <c r="H85" s="44"/>
      <c r="I85" s="44"/>
      <c r="J85" s="44"/>
      <c r="K85" s="31"/>
    </row>
    <row r="86" spans="1:11" s="32" customFormat="1" ht="15.75" thickBot="1" x14ac:dyDescent="0.3">
      <c r="A86" s="37" t="s">
        <v>40</v>
      </c>
      <c r="B86" s="37" t="s">
        <v>75</v>
      </c>
      <c r="C86" s="37">
        <v>1</v>
      </c>
      <c r="D86" s="37">
        <v>5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6">
        <f t="shared" si="17"/>
        <v>6</v>
      </c>
      <c r="K86" s="33">
        <f>SUM(C86:J86)</f>
        <v>12</v>
      </c>
    </row>
    <row r="87" spans="1:11" ht="15.75" thickBot="1" x14ac:dyDescent="0.3">
      <c r="A87" s="41"/>
      <c r="B87" s="37" t="s">
        <v>74</v>
      </c>
      <c r="C87" s="36">
        <v>0</v>
      </c>
      <c r="D87" s="36">
        <v>0</v>
      </c>
      <c r="E87" s="36">
        <v>3</v>
      </c>
      <c r="F87" s="36">
        <v>0</v>
      </c>
      <c r="G87" s="36">
        <v>1</v>
      </c>
      <c r="H87" s="36">
        <v>225</v>
      </c>
      <c r="I87" s="36">
        <v>8</v>
      </c>
      <c r="J87" s="36">
        <f t="shared" si="17"/>
        <v>237</v>
      </c>
      <c r="K87" s="31">
        <f>SUM(C87:J87)</f>
        <v>474</v>
      </c>
    </row>
    <row r="88" spans="1:11" ht="15.75" thickBot="1" x14ac:dyDescent="0.3">
      <c r="A88" s="46"/>
      <c r="B88" s="43"/>
      <c r="C88" s="44"/>
      <c r="D88" s="44"/>
      <c r="E88" s="44"/>
      <c r="F88" s="44"/>
      <c r="G88" s="44"/>
      <c r="H88" s="44"/>
      <c r="I88" s="44"/>
      <c r="J88" s="44"/>
      <c r="K88" s="31"/>
    </row>
    <row r="89" spans="1:11" ht="15.75" thickBot="1" x14ac:dyDescent="0.3">
      <c r="A89" s="37" t="s">
        <v>73</v>
      </c>
      <c r="B89" s="37" t="s">
        <v>90</v>
      </c>
      <c r="C89" s="36">
        <v>0</v>
      </c>
      <c r="D89" s="36">
        <v>6</v>
      </c>
      <c r="E89" s="36">
        <v>0</v>
      </c>
      <c r="F89" s="36">
        <v>0</v>
      </c>
      <c r="G89" s="36">
        <v>1</v>
      </c>
      <c r="H89" s="36">
        <v>98</v>
      </c>
      <c r="I89" s="36">
        <v>2</v>
      </c>
      <c r="J89" s="36">
        <f t="shared" si="17"/>
        <v>107</v>
      </c>
      <c r="K89" s="31">
        <f>SUM(C89:J89)</f>
        <v>214</v>
      </c>
    </row>
    <row r="90" spans="1:11" s="2" customFormat="1" ht="16.5" customHeight="1" thickBot="1" x14ac:dyDescent="0.3">
      <c r="A90" s="17"/>
      <c r="B90" s="15"/>
      <c r="C90" s="16"/>
      <c r="D90" s="16"/>
      <c r="E90" s="16"/>
    </row>
    <row r="91" spans="1:11" ht="15.75" thickBot="1" x14ac:dyDescent="0.3">
      <c r="A91" s="42"/>
      <c r="B91" s="37" t="s">
        <v>117</v>
      </c>
      <c r="C91" s="36">
        <v>0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f>SUM(C91:I91)</f>
        <v>0</v>
      </c>
      <c r="K91" s="31">
        <f>SUM(C91:J91)</f>
        <v>0</v>
      </c>
    </row>
    <row r="92" spans="1:11" s="2" customFormat="1" ht="16.5" customHeight="1" x14ac:dyDescent="0.25">
      <c r="A92" s="17"/>
      <c r="B92" s="15"/>
      <c r="C92" s="16"/>
      <c r="D92" s="16"/>
      <c r="E92" s="16"/>
    </row>
    <row r="93" spans="1:11" s="2" customFormat="1" ht="16.5" customHeight="1" x14ac:dyDescent="0.25">
      <c r="A93" s="14"/>
      <c r="B93" s="9" t="s">
        <v>43</v>
      </c>
      <c r="C93" s="10">
        <f>SUM(C65,C82,C84,C86,C87,C89,C91)</f>
        <v>93</v>
      </c>
      <c r="D93" s="10">
        <f t="shared" ref="D93:J93" si="18">SUM(D65,D82,D84,D86,D87,D89,D91)</f>
        <v>595</v>
      </c>
      <c r="E93" s="10">
        <f t="shared" si="18"/>
        <v>1726</v>
      </c>
      <c r="F93" s="10">
        <f t="shared" si="18"/>
        <v>323</v>
      </c>
      <c r="G93" s="10">
        <f t="shared" si="18"/>
        <v>162</v>
      </c>
      <c r="H93" s="10">
        <f t="shared" si="18"/>
        <v>1496</v>
      </c>
      <c r="I93" s="10">
        <f t="shared" si="18"/>
        <v>81</v>
      </c>
      <c r="J93" s="10">
        <f t="shared" si="18"/>
        <v>4476</v>
      </c>
    </row>
    <row r="94" spans="1:11" s="2" customFormat="1" ht="16.5" customHeight="1" x14ac:dyDescent="0.25">
      <c r="A94" s="14"/>
      <c r="B94" s="11" t="s">
        <v>44</v>
      </c>
      <c r="C94" s="10">
        <f t="shared" ref="C94:J94" si="19">SUM(C33,C93)</f>
        <v>126</v>
      </c>
      <c r="D94" s="10">
        <f t="shared" si="19"/>
        <v>895</v>
      </c>
      <c r="E94" s="10">
        <f t="shared" si="19"/>
        <v>1895</v>
      </c>
      <c r="F94" s="10">
        <f t="shared" si="19"/>
        <v>324</v>
      </c>
      <c r="G94" s="10">
        <f t="shared" si="19"/>
        <v>270</v>
      </c>
      <c r="H94" s="10">
        <f t="shared" si="19"/>
        <v>1914</v>
      </c>
      <c r="I94" s="10">
        <f t="shared" si="19"/>
        <v>131</v>
      </c>
      <c r="J94" s="10">
        <f t="shared" si="19"/>
        <v>5555</v>
      </c>
    </row>
    <row r="95" spans="1:11" ht="15" customHeight="1" x14ac:dyDescent="0.25">
      <c r="A95" s="30"/>
    </row>
    <row r="96" spans="1:11" ht="15" customHeight="1" x14ac:dyDescent="0.25">
      <c r="A96" s="30"/>
    </row>
    <row r="97" spans="1:11" ht="15" customHeight="1" x14ac:dyDescent="0.25">
      <c r="A97" s="80" t="s">
        <v>113</v>
      </c>
      <c r="B97" s="80"/>
      <c r="C97" s="80"/>
      <c r="D97" s="80"/>
      <c r="E97" s="80"/>
      <c r="F97" s="80"/>
      <c r="G97" s="80"/>
      <c r="H97" s="80"/>
      <c r="I97" s="80"/>
      <c r="J97" s="80"/>
      <c r="K97" s="67"/>
    </row>
    <row r="98" spans="1:11" ht="15" customHeight="1" x14ac:dyDescent="0.25">
      <c r="A98" s="80" t="s">
        <v>119</v>
      </c>
      <c r="B98" s="80"/>
      <c r="C98" s="80"/>
      <c r="D98" s="80"/>
      <c r="E98" s="80"/>
      <c r="F98" s="80"/>
      <c r="G98" s="80"/>
      <c r="H98" s="80"/>
      <c r="I98" s="80"/>
      <c r="J98" s="80"/>
      <c r="K98" s="67"/>
    </row>
    <row r="99" spans="1:11" ht="24.75" customHeight="1" x14ac:dyDescent="0.25">
      <c r="A99" s="81" t="s">
        <v>124</v>
      </c>
      <c r="B99" s="81"/>
      <c r="C99" s="81"/>
      <c r="D99" s="81"/>
      <c r="E99" s="81"/>
      <c r="F99" s="81"/>
      <c r="G99" s="81"/>
      <c r="H99" s="81"/>
      <c r="I99" s="81"/>
      <c r="J99" s="81"/>
      <c r="K99" s="67"/>
    </row>
    <row r="100" spans="1:11" ht="27.75" customHeight="1" x14ac:dyDescent="0.25">
      <c r="A100" s="72" t="s">
        <v>87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</row>
  </sheetData>
  <mergeCells count="10">
    <mergeCell ref="A1:J1"/>
    <mergeCell ref="A100:K100"/>
    <mergeCell ref="K3:K4"/>
    <mergeCell ref="C3:J3"/>
    <mergeCell ref="A2:J2"/>
    <mergeCell ref="A3:A4"/>
    <mergeCell ref="B3:B4"/>
    <mergeCell ref="A97:J97"/>
    <mergeCell ref="A98:J98"/>
    <mergeCell ref="A99:J99"/>
  </mergeCells>
  <printOptions horizontalCentered="1"/>
  <pageMargins left="0" right="0" top="0.55118110236220474" bottom="0.35433070866141736" header="0.31496062992125984" footer="0.11811023622047245"/>
  <pageSetup paperSize="12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L7" sqref="L7"/>
    </sheetView>
  </sheetViews>
  <sheetFormatPr baseColWidth="10" defaultRowHeight="15" x14ac:dyDescent="0.25"/>
  <cols>
    <col min="1" max="1" width="17.5703125" customWidth="1"/>
    <col min="10" max="10" width="14.28515625" customWidth="1"/>
    <col min="11" max="11" width="13.42578125" customWidth="1"/>
  </cols>
  <sheetData>
    <row r="1" spans="1:14" x14ac:dyDescent="0.25">
      <c r="J1" s="82"/>
      <c r="K1" s="82"/>
      <c r="L1" s="82"/>
      <c r="M1" s="82"/>
    </row>
    <row r="2" spans="1:14" ht="30" customHeight="1" x14ac:dyDescent="0.25">
      <c r="A2" s="25"/>
      <c r="B2" s="83" t="s">
        <v>97</v>
      </c>
      <c r="C2" s="84"/>
      <c r="D2" s="84"/>
      <c r="E2" s="84"/>
      <c r="F2" s="85"/>
      <c r="G2" s="58"/>
      <c r="H2" s="86" t="s">
        <v>58</v>
      </c>
      <c r="I2" s="86" t="s">
        <v>98</v>
      </c>
      <c r="J2" s="26"/>
      <c r="K2" s="83" t="s">
        <v>64</v>
      </c>
      <c r="L2" s="84"/>
      <c r="M2" s="84"/>
      <c r="N2" s="85"/>
    </row>
    <row r="3" spans="1:14" ht="24" x14ac:dyDescent="0.25">
      <c r="A3" s="25" t="s">
        <v>53</v>
      </c>
      <c r="B3" s="25" t="s">
        <v>54</v>
      </c>
      <c r="C3" s="60" t="s">
        <v>55</v>
      </c>
      <c r="D3" s="25" t="s">
        <v>56</v>
      </c>
      <c r="E3" s="59" t="s">
        <v>110</v>
      </c>
      <c r="F3" s="59" t="s">
        <v>111</v>
      </c>
      <c r="G3" s="25" t="s">
        <v>57</v>
      </c>
      <c r="H3" s="87"/>
      <c r="I3" s="87"/>
      <c r="J3" s="26"/>
      <c r="K3" s="25"/>
      <c r="L3" s="25" t="s">
        <v>58</v>
      </c>
      <c r="M3" s="25" t="s">
        <v>99</v>
      </c>
      <c r="N3" s="25" t="s">
        <v>66</v>
      </c>
    </row>
    <row r="4" spans="1:14" ht="21" customHeight="1" x14ac:dyDescent="0.25">
      <c r="A4" s="25" t="s">
        <v>60</v>
      </c>
      <c r="B4" s="54">
        <f>SUM(B5:B7)</f>
        <v>68</v>
      </c>
      <c r="C4" s="54">
        <f>SUM(C5:C7)</f>
        <v>19</v>
      </c>
      <c r="D4" s="54">
        <f>SUM(D5:D7)</f>
        <v>24</v>
      </c>
      <c r="E4" s="54">
        <f>SUM(E5:E7)</f>
        <v>22</v>
      </c>
      <c r="F4" s="54">
        <f>SUM(F5:F7)</f>
        <v>63</v>
      </c>
      <c r="G4" s="55">
        <f t="shared" ref="G4:G18" si="0">SUM(B4:F4)</f>
        <v>196</v>
      </c>
      <c r="H4" s="55">
        <f>SUM(H5:H7)</f>
        <v>164</v>
      </c>
      <c r="I4" s="55">
        <f>SUM(I5:I7)</f>
        <v>14024</v>
      </c>
      <c r="J4" s="48"/>
      <c r="K4" s="57" t="s">
        <v>23</v>
      </c>
      <c r="L4" s="24">
        <f t="shared" ref="L4:M6" si="1">H5+H9</f>
        <v>235</v>
      </c>
      <c r="M4" s="24">
        <f t="shared" si="1"/>
        <v>15434</v>
      </c>
      <c r="N4" s="24">
        <f>G5+G9</f>
        <v>289</v>
      </c>
    </row>
    <row r="5" spans="1:14" ht="21" customHeight="1" x14ac:dyDescent="0.25">
      <c r="A5" s="54" t="s">
        <v>92</v>
      </c>
      <c r="B5" s="23">
        <v>61</v>
      </c>
      <c r="C5" s="24">
        <v>15</v>
      </c>
      <c r="D5" s="24">
        <v>20</v>
      </c>
      <c r="E5" s="24">
        <v>21</v>
      </c>
      <c r="F5" s="23">
        <v>43</v>
      </c>
      <c r="G5" s="56">
        <f t="shared" si="0"/>
        <v>160</v>
      </c>
      <c r="H5" s="24">
        <v>128</v>
      </c>
      <c r="I5" s="24">
        <v>7757</v>
      </c>
      <c r="J5" s="48"/>
      <c r="K5" s="57" t="s">
        <v>95</v>
      </c>
      <c r="L5" s="24">
        <f t="shared" si="1"/>
        <v>31</v>
      </c>
      <c r="M5" s="24">
        <f t="shared" si="1"/>
        <v>1166</v>
      </c>
      <c r="N5" s="24">
        <f>G6+G10</f>
        <v>37</v>
      </c>
    </row>
    <row r="6" spans="1:14" ht="21" customHeight="1" x14ac:dyDescent="0.25">
      <c r="A6" s="54" t="s">
        <v>93</v>
      </c>
      <c r="B6" s="23">
        <v>3</v>
      </c>
      <c r="C6" s="24">
        <v>3</v>
      </c>
      <c r="D6" s="24">
        <v>1</v>
      </c>
      <c r="E6" s="24">
        <v>0</v>
      </c>
      <c r="F6" s="23">
        <v>3</v>
      </c>
      <c r="G6" s="56">
        <f t="shared" si="0"/>
        <v>10</v>
      </c>
      <c r="H6" s="24">
        <v>14</v>
      </c>
      <c r="I6" s="24">
        <v>588</v>
      </c>
      <c r="J6" s="48"/>
      <c r="K6" s="57" t="s">
        <v>96</v>
      </c>
      <c r="L6" s="24">
        <f t="shared" si="1"/>
        <v>35</v>
      </c>
      <c r="M6" s="24">
        <f t="shared" si="1"/>
        <v>11282</v>
      </c>
      <c r="N6" s="24">
        <f>G7+G11</f>
        <v>42</v>
      </c>
    </row>
    <row r="7" spans="1:14" ht="21" customHeight="1" x14ac:dyDescent="0.25">
      <c r="A7" s="54" t="s">
        <v>94</v>
      </c>
      <c r="B7" s="23">
        <v>4</v>
      </c>
      <c r="C7" s="24">
        <v>1</v>
      </c>
      <c r="D7" s="24">
        <v>3</v>
      </c>
      <c r="E7" s="24">
        <v>1</v>
      </c>
      <c r="F7" s="23">
        <v>17</v>
      </c>
      <c r="G7" s="56">
        <f t="shared" si="0"/>
        <v>26</v>
      </c>
      <c r="H7" s="24">
        <v>22</v>
      </c>
      <c r="I7" s="24">
        <v>5679</v>
      </c>
      <c r="J7" s="48"/>
      <c r="K7" s="57" t="s">
        <v>65</v>
      </c>
      <c r="L7" s="24">
        <f>H12+H17+H18</f>
        <v>68</v>
      </c>
      <c r="M7" s="24">
        <f>I12+I17+I18</f>
        <v>44339</v>
      </c>
      <c r="N7" s="24">
        <f>G12+G17+G18</f>
        <v>68</v>
      </c>
    </row>
    <row r="8" spans="1:14" ht="21" customHeight="1" x14ac:dyDescent="0.25">
      <c r="A8" s="25" t="s">
        <v>59</v>
      </c>
      <c r="B8" s="54">
        <f>SUM(B9:B11)</f>
        <v>69</v>
      </c>
      <c r="C8" s="54">
        <f>SUM(C9:C11)</f>
        <v>11</v>
      </c>
      <c r="D8" s="54">
        <f>SUM(D9:D11)</f>
        <v>13</v>
      </c>
      <c r="E8" s="54">
        <f>SUM(E9:E11)</f>
        <v>23</v>
      </c>
      <c r="F8" s="54">
        <f>SUM(F9:F11)</f>
        <v>56</v>
      </c>
      <c r="G8" s="55">
        <f t="shared" si="0"/>
        <v>172</v>
      </c>
      <c r="H8" s="55">
        <f>SUM(H9:H11)</f>
        <v>137</v>
      </c>
      <c r="I8" s="55">
        <f>SUM(I9:I11)</f>
        <v>13858</v>
      </c>
      <c r="J8" s="48"/>
      <c r="K8" s="25" t="s">
        <v>57</v>
      </c>
      <c r="L8" s="25">
        <f>SUM(L4:L7)</f>
        <v>369</v>
      </c>
      <c r="M8" s="25">
        <f>SUM(M4:M7)</f>
        <v>72221</v>
      </c>
      <c r="N8" s="25">
        <f>SUM(N4:N7)</f>
        <v>436</v>
      </c>
    </row>
    <row r="9" spans="1:14" ht="21" customHeight="1" x14ac:dyDescent="0.25">
      <c r="A9" s="54" t="s">
        <v>92</v>
      </c>
      <c r="B9" s="23">
        <v>50</v>
      </c>
      <c r="C9" s="24">
        <v>7</v>
      </c>
      <c r="D9" s="24">
        <v>9</v>
      </c>
      <c r="E9" s="24">
        <v>23</v>
      </c>
      <c r="F9" s="23">
        <v>40</v>
      </c>
      <c r="G9" s="56">
        <f t="shared" si="0"/>
        <v>129</v>
      </c>
      <c r="H9" s="24">
        <v>107</v>
      </c>
      <c r="I9" s="24">
        <v>7677</v>
      </c>
      <c r="J9" s="26"/>
      <c r="K9" s="26"/>
      <c r="L9" s="26"/>
      <c r="M9" s="26"/>
      <c r="N9" s="26"/>
    </row>
    <row r="10" spans="1:14" ht="21" customHeight="1" x14ac:dyDescent="0.25">
      <c r="A10" s="54" t="s">
        <v>93</v>
      </c>
      <c r="B10" s="23">
        <v>11</v>
      </c>
      <c r="C10" s="24">
        <v>3</v>
      </c>
      <c r="D10" s="24">
        <v>2</v>
      </c>
      <c r="E10" s="24">
        <v>0</v>
      </c>
      <c r="F10" s="23">
        <v>11</v>
      </c>
      <c r="G10" s="56">
        <f t="shared" si="0"/>
        <v>27</v>
      </c>
      <c r="H10" s="24">
        <v>17</v>
      </c>
      <c r="I10" s="24">
        <v>578</v>
      </c>
      <c r="J10" s="26"/>
      <c r="K10" s="26"/>
      <c r="L10" s="27"/>
      <c r="M10" s="27"/>
      <c r="N10" s="27"/>
    </row>
    <row r="11" spans="1:14" ht="21" customHeight="1" x14ac:dyDescent="0.25">
      <c r="A11" s="54" t="s">
        <v>94</v>
      </c>
      <c r="B11" s="23">
        <v>8</v>
      </c>
      <c r="C11" s="24">
        <v>1</v>
      </c>
      <c r="D11" s="24">
        <v>2</v>
      </c>
      <c r="E11" s="24">
        <v>0</v>
      </c>
      <c r="F11" s="23">
        <v>5</v>
      </c>
      <c r="G11" s="56">
        <f t="shared" si="0"/>
        <v>16</v>
      </c>
      <c r="H11" s="24">
        <v>13</v>
      </c>
      <c r="I11" s="24">
        <v>5603</v>
      </c>
      <c r="J11" s="26"/>
      <c r="K11" s="26"/>
      <c r="L11" s="28"/>
      <c r="M11" s="28"/>
      <c r="N11" s="28"/>
    </row>
    <row r="12" spans="1:14" ht="21" customHeight="1" x14ac:dyDescent="0.25">
      <c r="A12" s="25" t="s">
        <v>61</v>
      </c>
      <c r="B12" s="54">
        <v>16</v>
      </c>
      <c r="C12" s="54">
        <v>0</v>
      </c>
      <c r="D12" s="54">
        <v>4</v>
      </c>
      <c r="E12" s="54">
        <v>3</v>
      </c>
      <c r="F12" s="54">
        <v>5</v>
      </c>
      <c r="G12" s="55">
        <f t="shared" si="0"/>
        <v>28</v>
      </c>
      <c r="H12" s="55">
        <v>32</v>
      </c>
      <c r="I12" s="55">
        <v>21240</v>
      </c>
      <c r="J12" s="26"/>
      <c r="K12" s="26"/>
      <c r="L12" s="28"/>
      <c r="M12" s="28"/>
      <c r="N12" s="28"/>
    </row>
    <row r="13" spans="1:14" ht="21" customHeight="1" x14ac:dyDescent="0.25">
      <c r="A13" s="25" t="s">
        <v>62</v>
      </c>
      <c r="B13" s="54">
        <f>SUM(B14:B17)</f>
        <v>45</v>
      </c>
      <c r="C13" s="54">
        <f>SUM(C14:C17)</f>
        <v>10</v>
      </c>
      <c r="D13" s="54">
        <f>SUM(D14:D17)</f>
        <v>8</v>
      </c>
      <c r="E13" s="54">
        <f>SUM(E14:E17)</f>
        <v>28</v>
      </c>
      <c r="F13" s="54">
        <f>SUM(F14:F17)</f>
        <v>45</v>
      </c>
      <c r="G13" s="55">
        <f>SUM(B13:F13)</f>
        <v>136</v>
      </c>
      <c r="H13" s="55">
        <f>SUM(H14:H16)</f>
        <v>139</v>
      </c>
      <c r="I13" s="55">
        <f>SUM(I14:I16)</f>
        <v>306</v>
      </c>
      <c r="K13" s="26"/>
      <c r="L13" s="28"/>
      <c r="M13" s="28"/>
      <c r="N13" s="28"/>
    </row>
    <row r="14" spans="1:14" ht="21" customHeight="1" x14ac:dyDescent="0.25">
      <c r="A14" s="54" t="s">
        <v>92</v>
      </c>
      <c r="B14" s="23">
        <v>41</v>
      </c>
      <c r="C14" s="24">
        <v>10</v>
      </c>
      <c r="D14" s="24">
        <v>8</v>
      </c>
      <c r="E14" s="24">
        <v>27</v>
      </c>
      <c r="F14" s="23">
        <v>39</v>
      </c>
      <c r="G14" s="56">
        <f>SUM(B14:F14)</f>
        <v>125</v>
      </c>
      <c r="H14" s="24">
        <v>124</v>
      </c>
      <c r="I14" s="24">
        <v>270</v>
      </c>
      <c r="K14" s="26"/>
      <c r="L14" s="28"/>
      <c r="M14" s="28"/>
      <c r="N14" s="28"/>
    </row>
    <row r="15" spans="1:14" ht="21" customHeight="1" x14ac:dyDescent="0.25">
      <c r="A15" s="54" t="s">
        <v>93</v>
      </c>
      <c r="B15" s="23">
        <v>1</v>
      </c>
      <c r="C15" s="24">
        <v>0</v>
      </c>
      <c r="D15" s="24">
        <v>0</v>
      </c>
      <c r="E15" s="24">
        <v>0</v>
      </c>
      <c r="F15" s="23">
        <v>5</v>
      </c>
      <c r="G15" s="56">
        <f>SUM(B15:F15)</f>
        <v>6</v>
      </c>
      <c r="H15" s="24">
        <v>13</v>
      </c>
      <c r="I15" s="24">
        <v>17</v>
      </c>
    </row>
    <row r="16" spans="1:14" ht="21" customHeight="1" x14ac:dyDescent="0.25">
      <c r="A16" s="54" t="s">
        <v>94</v>
      </c>
      <c r="B16" s="23">
        <v>2</v>
      </c>
      <c r="C16" s="24">
        <v>0</v>
      </c>
      <c r="D16" s="24">
        <v>0</v>
      </c>
      <c r="E16" s="24">
        <v>0</v>
      </c>
      <c r="F16" s="23">
        <v>0</v>
      </c>
      <c r="G16" s="56">
        <f>SUM(B16:F16)</f>
        <v>2</v>
      </c>
      <c r="H16" s="24">
        <v>2</v>
      </c>
      <c r="I16" s="24">
        <v>19</v>
      </c>
    </row>
    <row r="17" spans="1:9" ht="21" customHeight="1" x14ac:dyDescent="0.25">
      <c r="A17" s="54" t="s">
        <v>91</v>
      </c>
      <c r="B17" s="23">
        <v>1</v>
      </c>
      <c r="C17" s="24">
        <v>0</v>
      </c>
      <c r="D17" s="24">
        <v>0</v>
      </c>
      <c r="E17" s="24">
        <v>1</v>
      </c>
      <c r="F17" s="23">
        <v>1</v>
      </c>
      <c r="G17" s="56">
        <f>SUM(B17:F17)</f>
        <v>3</v>
      </c>
      <c r="H17" s="24">
        <v>0</v>
      </c>
      <c r="I17" s="24">
        <v>22687</v>
      </c>
    </row>
    <row r="18" spans="1:9" ht="21" customHeight="1" x14ac:dyDescent="0.25">
      <c r="A18" s="25" t="s">
        <v>63</v>
      </c>
      <c r="B18" s="54">
        <v>15</v>
      </c>
      <c r="C18" s="54">
        <v>3</v>
      </c>
      <c r="D18" s="54">
        <v>5</v>
      </c>
      <c r="E18" s="54">
        <v>3</v>
      </c>
      <c r="F18" s="54">
        <v>11</v>
      </c>
      <c r="G18" s="55">
        <f t="shared" si="0"/>
        <v>37</v>
      </c>
      <c r="H18" s="55">
        <v>36</v>
      </c>
      <c r="I18" s="55">
        <v>412</v>
      </c>
    </row>
    <row r="19" spans="1:9" ht="21" customHeight="1" x14ac:dyDescent="0.25">
      <c r="A19" s="26"/>
      <c r="B19" s="54">
        <f t="shared" ref="B19:I19" si="2">B4+B8+B12+B13+B18</f>
        <v>213</v>
      </c>
      <c r="C19" s="54">
        <f t="shared" si="2"/>
        <v>43</v>
      </c>
      <c r="D19" s="54">
        <f t="shared" si="2"/>
        <v>54</v>
      </c>
      <c r="E19" s="54">
        <f t="shared" si="2"/>
        <v>79</v>
      </c>
      <c r="F19" s="54">
        <f t="shared" si="2"/>
        <v>180</v>
      </c>
      <c r="G19" s="55">
        <f t="shared" si="2"/>
        <v>569</v>
      </c>
      <c r="H19" s="55">
        <f t="shared" si="2"/>
        <v>508</v>
      </c>
      <c r="I19" s="55">
        <f t="shared" si="2"/>
        <v>49840</v>
      </c>
    </row>
    <row r="20" spans="1:9" x14ac:dyDescent="0.25">
      <c r="A20" s="26" t="s">
        <v>114</v>
      </c>
      <c r="B20" s="26"/>
      <c r="C20" s="26"/>
      <c r="D20" s="26"/>
      <c r="E20" s="26"/>
      <c r="F20" s="26"/>
      <c r="G20" s="26"/>
      <c r="H20" s="26"/>
    </row>
    <row r="21" spans="1:9" x14ac:dyDescent="0.25">
      <c r="A21" t="s">
        <v>115</v>
      </c>
    </row>
    <row r="22" spans="1:9" x14ac:dyDescent="0.25">
      <c r="A22" t="s">
        <v>116</v>
      </c>
    </row>
  </sheetData>
  <mergeCells count="5">
    <mergeCell ref="J1:M1"/>
    <mergeCell ref="B2:F2"/>
    <mergeCell ref="K2:N2"/>
    <mergeCell ref="H2:H3"/>
    <mergeCell ref="I2:I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1ra Instancia</vt:lpstr>
      <vt:lpstr>1ra Instancia Sentencias</vt:lpstr>
      <vt:lpstr>2da Instancia</vt:lpstr>
      <vt:lpstr>'1ra Instancia'!Área_de_impresión</vt:lpstr>
      <vt:lpstr>'1ra Instancia'!Títulos_a_imprimir</vt:lpstr>
      <vt:lpstr>'1ra Instancia Sentencias'!Títulos_a_imprimir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Uribe Perdomo</dc:creator>
  <cp:lastModifiedBy>Margarita Uribe Perdomo</cp:lastModifiedBy>
  <cp:lastPrinted>2018-05-02T21:38:23Z</cp:lastPrinted>
  <dcterms:created xsi:type="dcterms:W3CDTF">2014-11-13T17:47:04Z</dcterms:created>
  <dcterms:modified xsi:type="dcterms:W3CDTF">2023-04-25T18:44:44Z</dcterms:modified>
</cp:coreProperties>
</file>