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00"/>
  </bookViews>
  <sheets>
    <sheet name="PROY_2033_PJ_FA" sheetId="1" r:id="rId1"/>
    <sheet name="Hoja2" sheetId="3" r:id="rId2"/>
    <sheet name="Hoja1" sheetId="2" r:id="rId3"/>
  </sheets>
  <definedNames>
    <definedName name="_xlnm.Print_Area" localSheetId="0">PROY_2033_PJ_FA!$A$6:$H$321</definedName>
    <definedName name="Print_Area" localSheetId="0">PROY_2033_PJ_FA!#REF!</definedName>
    <definedName name="Print_Titles" localSheetId="0">PROY_2033_PJ_FA!$5:$8</definedName>
    <definedName name="_xlnm.Print_Titles" localSheetId="0">PROY_2033_PJ_FA!$1:$5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9" i="2"/>
  <c r="H9" i="2" s="1"/>
  <c r="H11" i="2" l="1"/>
  <c r="H8" i="2" s="1"/>
  <c r="H4" i="2"/>
  <c r="H3" i="2" s="1"/>
  <c r="B15" i="2"/>
  <c r="F11" i="2"/>
  <c r="F10" i="2"/>
  <c r="F9" i="2"/>
  <c r="F6" i="2"/>
  <c r="F5" i="2"/>
  <c r="F4" i="2"/>
  <c r="E8" i="2"/>
  <c r="E3" i="2"/>
  <c r="D8" i="2"/>
  <c r="D3" i="2"/>
  <c r="D13" i="2" s="1"/>
  <c r="C8" i="2"/>
  <c r="C3" i="2"/>
  <c r="C13" i="2" s="1"/>
  <c r="B8" i="2"/>
  <c r="B3" i="2"/>
  <c r="B13" i="2" s="1"/>
  <c r="F8" i="2" l="1"/>
  <c r="H13" i="2"/>
  <c r="F3" i="2"/>
  <c r="E13" i="2"/>
  <c r="F13" i="2" l="1"/>
  <c r="F14" i="2" s="1"/>
  <c r="H295" i="1" l="1"/>
  <c r="H294" i="1" s="1"/>
  <c r="H293" i="1" s="1"/>
  <c r="H94" i="1" l="1"/>
  <c r="H93" i="1" s="1"/>
  <c r="H92" i="1" s="1"/>
  <c r="H288" i="1" l="1"/>
  <c r="H287" i="1" s="1"/>
  <c r="H286" i="1" s="1"/>
  <c r="H285" i="1"/>
  <c r="H284" i="1" s="1"/>
  <c r="H283" i="1"/>
  <c r="H282" i="1" s="1"/>
  <c r="H281" i="1"/>
  <c r="H280" i="1" s="1"/>
  <c r="H276" i="1"/>
  <c r="H275" i="1"/>
  <c r="H274" i="1"/>
  <c r="H272" i="1"/>
  <c r="H271" i="1" s="1"/>
  <c r="H270" i="1"/>
  <c r="H269" i="1" s="1"/>
  <c r="H265" i="1"/>
  <c r="H264" i="1" s="1"/>
  <c r="H263" i="1" s="1"/>
  <c r="H262" i="1"/>
  <c r="H261" i="1" s="1"/>
  <c r="H260" i="1" s="1"/>
  <c r="H257" i="1"/>
  <c r="H256" i="1" s="1"/>
  <c r="H244" i="1"/>
  <c r="H242" i="1"/>
  <c r="H239" i="1"/>
  <c r="H235" i="1"/>
  <c r="H232" i="1"/>
  <c r="H231" i="1" s="1"/>
  <c r="H226" i="1"/>
  <c r="H222" i="1"/>
  <c r="H218" i="1"/>
  <c r="H216" i="1"/>
  <c r="H208" i="1"/>
  <c r="H207" i="1" s="1"/>
  <c r="H206" i="1"/>
  <c r="H205" i="1" s="1"/>
  <c r="H201" i="1"/>
  <c r="H200" i="1" s="1"/>
  <c r="H196" i="1"/>
  <c r="H195" i="1" s="1"/>
  <c r="H190" i="1"/>
  <c r="H185" i="1"/>
  <c r="H184" i="1"/>
  <c r="H180" i="1"/>
  <c r="H179" i="1" s="1"/>
  <c r="H177" i="1"/>
  <c r="H176" i="1" s="1"/>
  <c r="H154" i="1"/>
  <c r="H153" i="1" s="1"/>
  <c r="H146" i="1"/>
  <c r="H144" i="1"/>
  <c r="H143" i="1" s="1"/>
  <c r="H139" i="1"/>
  <c r="H137" i="1"/>
  <c r="H136" i="1" s="1"/>
  <c r="H135" i="1"/>
  <c r="H134" i="1" s="1"/>
  <c r="H132" i="1"/>
  <c r="H131" i="1" s="1"/>
  <c r="H128" i="1"/>
  <c r="H127" i="1"/>
  <c r="H124" i="1"/>
  <c r="H120" i="1"/>
  <c r="H119" i="1" s="1"/>
  <c r="H114" i="1"/>
  <c r="H113" i="1" s="1"/>
  <c r="H111" i="1"/>
  <c r="H110" i="1" s="1"/>
  <c r="H109" i="1"/>
  <c r="H108" i="1" s="1"/>
  <c r="H107" i="1"/>
  <c r="H106" i="1" s="1"/>
  <c r="H105" i="1"/>
  <c r="H104" i="1" s="1"/>
  <c r="H82" i="1"/>
  <c r="H81" i="1" s="1"/>
  <c r="H76" i="1"/>
  <c r="H75" i="1" s="1"/>
  <c r="H48" i="1"/>
  <c r="H43" i="1"/>
  <c r="H42" i="1" s="1"/>
  <c r="H40" i="1"/>
  <c r="H39" i="1"/>
  <c r="H38" i="1"/>
  <c r="H37" i="1"/>
  <c r="H35" i="1"/>
  <c r="H34" i="1"/>
  <c r="H26" i="1"/>
  <c r="H23" i="1"/>
  <c r="H20" i="1"/>
  <c r="H19" i="1" s="1"/>
  <c r="H18" i="1"/>
  <c r="H17" i="1" s="1"/>
  <c r="G10" i="1"/>
  <c r="H319" i="1"/>
  <c r="H318" i="1" s="1"/>
  <c r="H317" i="1" s="1"/>
  <c r="H316" i="1" s="1"/>
  <c r="H315" i="1"/>
  <c r="H314" i="1"/>
  <c r="H313" i="1" s="1"/>
  <c r="H312" i="1" s="1"/>
  <c r="H311" i="1" s="1"/>
  <c r="H310" i="1"/>
  <c r="H309" i="1"/>
  <c r="H308" i="1" s="1"/>
  <c r="H307" i="1" s="1"/>
  <c r="H306" i="1"/>
  <c r="H305" i="1" s="1"/>
  <c r="H302" i="1"/>
  <c r="H301" i="1" s="1"/>
  <c r="H298" i="1"/>
  <c r="H297" i="1" s="1"/>
  <c r="H292" i="1"/>
  <c r="H291" i="1" s="1"/>
  <c r="H290" i="1" s="1"/>
  <c r="H289" i="1"/>
  <c r="H266" i="1"/>
  <c r="H258" i="1"/>
  <c r="H255" i="1"/>
  <c r="H254" i="1" s="1"/>
  <c r="H252" i="1"/>
  <c r="H251" i="1"/>
  <c r="H246" i="1"/>
  <c r="H245" i="1"/>
  <c r="H238" i="1"/>
  <c r="H237" i="1"/>
  <c r="H229" i="1"/>
  <c r="H228" i="1" s="1"/>
  <c r="H227" i="1" s="1"/>
  <c r="H223" i="1"/>
  <c r="H221" i="1"/>
  <c r="H219" i="1"/>
  <c r="H217" i="1"/>
  <c r="H214" i="1"/>
  <c r="H213" i="1" s="1"/>
  <c r="H212" i="1"/>
  <c r="H211" i="1" s="1"/>
  <c r="H210" i="1"/>
  <c r="H209" i="1" s="1"/>
  <c r="H199" i="1"/>
  <c r="H198" i="1" s="1"/>
  <c r="H197" i="1"/>
  <c r="H193" i="1"/>
  <c r="H192" i="1" s="1"/>
  <c r="H191" i="1"/>
  <c r="H189" i="1"/>
  <c r="H187" i="1"/>
  <c r="H186" i="1" s="1"/>
  <c r="H182" i="1"/>
  <c r="H181" i="1" s="1"/>
  <c r="H175" i="1"/>
  <c r="H174" i="1" s="1"/>
  <c r="H173" i="1"/>
  <c r="H172" i="1" s="1"/>
  <c r="H171" i="1"/>
  <c r="H170" i="1" s="1"/>
  <c r="H169" i="1"/>
  <c r="H168" i="1" s="1"/>
  <c r="H166" i="1"/>
  <c r="H165" i="1" s="1"/>
  <c r="H164" i="1"/>
  <c r="H163" i="1" s="1"/>
  <c r="H162" i="1"/>
  <c r="H161" i="1" s="1"/>
  <c r="H160" i="1"/>
  <c r="H159" i="1" s="1"/>
  <c r="H156" i="1"/>
  <c r="H155" i="1" s="1"/>
  <c r="H152" i="1"/>
  <c r="H151" i="1" s="1"/>
  <c r="H148" i="1"/>
  <c r="H147" i="1"/>
  <c r="H142" i="1"/>
  <c r="H141" i="1" s="1"/>
  <c r="H140" i="1"/>
  <c r="H130" i="1"/>
  <c r="H129" i="1" s="1"/>
  <c r="H123" i="1"/>
  <c r="H118" i="1"/>
  <c r="H117" i="1" s="1"/>
  <c r="H116" i="1"/>
  <c r="H115" i="1" s="1"/>
  <c r="H101" i="1"/>
  <c r="H100" i="1" s="1"/>
  <c r="H99" i="1"/>
  <c r="H98" i="1" s="1"/>
  <c r="H97" i="1"/>
  <c r="H96" i="1" s="1"/>
  <c r="H91" i="1"/>
  <c r="H90" i="1" s="1"/>
  <c r="H89" i="1"/>
  <c r="H88" i="1"/>
  <c r="H87" i="1"/>
  <c r="H80" i="1"/>
  <c r="H79" i="1" s="1"/>
  <c r="H74" i="1"/>
  <c r="H73" i="1" s="1"/>
  <c r="H72" i="1"/>
  <c r="H71" i="1"/>
  <c r="H70" i="1"/>
  <c r="H65" i="1"/>
  <c r="H64" i="1" s="1"/>
  <c r="H63" i="1" s="1"/>
  <c r="H62" i="1"/>
  <c r="H61" i="1" s="1"/>
  <c r="H60" i="1" s="1"/>
  <c r="H59" i="1"/>
  <c r="H57" i="1"/>
  <c r="H53" i="1"/>
  <c r="H51" i="1"/>
  <c r="H50" i="1"/>
  <c r="H49" i="1"/>
  <c r="H47" i="1"/>
  <c r="H45" i="1"/>
  <c r="H44" i="1" s="1"/>
  <c r="H31" i="1"/>
  <c r="H30" i="1" s="1"/>
  <c r="H29" i="1"/>
  <c r="H28" i="1" s="1"/>
  <c r="H27" i="1"/>
  <c r="H24" i="1"/>
  <c r="H13" i="1"/>
  <c r="H12" i="1" s="1"/>
  <c r="F10" i="1"/>
  <c r="H138" i="1" l="1"/>
  <c r="H86" i="1"/>
  <c r="H85" i="1" s="1"/>
  <c r="H250" i="1"/>
  <c r="H183" i="1"/>
  <c r="H69" i="1"/>
  <c r="H25" i="1"/>
  <c r="H158" i="1"/>
  <c r="H157" i="1" s="1"/>
  <c r="H150" i="1" s="1"/>
  <c r="H145" i="1"/>
  <c r="H304" i="1"/>
  <c r="H303" i="1" s="1"/>
  <c r="H300" i="1"/>
  <c r="H299" i="1" s="1"/>
  <c r="H11" i="1"/>
  <c r="H10" i="1" s="1"/>
  <c r="H9" i="1" s="1"/>
  <c r="H33" i="1"/>
  <c r="H126" i="1"/>
  <c r="H125" i="1" s="1"/>
  <c r="H52" i="1"/>
  <c r="H46" i="1" s="1"/>
  <c r="H36" i="1"/>
  <c r="H243" i="1"/>
  <c r="H279" i="1"/>
  <c r="H278" i="1"/>
  <c r="H277" i="1" s="1"/>
  <c r="H273" i="1"/>
  <c r="H249" i="1"/>
  <c r="H248" i="1" s="1"/>
  <c r="H241" i="1"/>
  <c r="H240" i="1" s="1"/>
  <c r="H236" i="1"/>
  <c r="H234" i="1"/>
  <c r="H233" i="1" s="1"/>
  <c r="H225" i="1"/>
  <c r="H224" i="1" s="1"/>
  <c r="H220" i="1"/>
  <c r="H215" i="1"/>
  <c r="H203" i="1"/>
  <c r="H202" i="1" s="1"/>
  <c r="H194" i="1" s="1"/>
  <c r="H188" i="1"/>
  <c r="H167" i="1"/>
  <c r="H122" i="1"/>
  <c r="H121" i="1" s="1"/>
  <c r="H103" i="1"/>
  <c r="H102" i="1" s="1"/>
  <c r="H95" i="1" s="1"/>
  <c r="H84" i="1"/>
  <c r="H83" i="1" s="1"/>
  <c r="H78" i="1"/>
  <c r="H77" i="1" s="1"/>
  <c r="H58" i="1"/>
  <c r="H56" i="1" s="1"/>
  <c r="H55" i="1"/>
  <c r="H54" i="1" s="1"/>
  <c r="H22" i="1"/>
  <c r="H16" i="1"/>
  <c r="H15" i="1" s="1"/>
  <c r="H14" i="1" s="1"/>
  <c r="H112" i="1"/>
  <c r="G9" i="1"/>
  <c r="H259" i="1"/>
  <c r="H253" i="1"/>
  <c r="F9" i="1"/>
  <c r="H133" i="1" l="1"/>
  <c r="F8" i="1"/>
  <c r="H21" i="1"/>
  <c r="H247" i="1"/>
  <c r="H268" i="1"/>
  <c r="H178" i="1"/>
  <c r="H296" i="1"/>
  <c r="H204" i="1"/>
  <c r="H68" i="1"/>
  <c r="H32" i="1"/>
  <c r="H230" i="1"/>
  <c r="H41" i="1"/>
  <c r="G8" i="1"/>
  <c r="H67" i="1" l="1"/>
  <c r="H267" i="1"/>
  <c r="H8" i="1"/>
  <c r="H149" i="1"/>
  <c r="F6" i="1"/>
  <c r="G6" i="1" l="1"/>
  <c r="H6" i="1"/>
</calcChain>
</file>

<file path=xl/sharedStrings.xml><?xml version="1.0" encoding="utf-8"?>
<sst xmlns="http://schemas.openxmlformats.org/spreadsheetml/2006/main" count="330" uniqueCount="273">
  <si>
    <t>CAPITULO</t>
  </si>
  <si>
    <t>CONCEPTO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</si>
  <si>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</si>
  <si>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</si>
  <si>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</si>
  <si>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</si>
  <si>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</si>
  <si>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</si>
  <si>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</si>
  <si>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</si>
  <si>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</si>
  <si>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</si>
  <si>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</si>
  <si>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</si>
  <si>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12100 Honorarios asimilables a salarios</t>
  </si>
  <si>
    <t>Honorarios asimilables a salarios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</si>
  <si>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</si>
  <si>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</si>
  <si>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</si>
  <si>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</si>
  <si>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</si>
  <si>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</si>
  <si>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</si>
  <si>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</si>
  <si>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</si>
  <si>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</si>
  <si>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</si>
  <si>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</si>
  <si>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</si>
  <si>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</si>
  <si>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</si>
  <si>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</si>
  <si>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</si>
  <si>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</si>
  <si>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</si>
  <si>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</si>
  <si>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</si>
  <si>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</si>
  <si>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</si>
  <si>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</si>
  <si>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</si>
  <si>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</si>
  <si>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</si>
  <si>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</si>
  <si>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</si>
  <si>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</si>
  <si>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</si>
  <si>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</si>
  <si>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</si>
  <si>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</si>
  <si>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</si>
  <si>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</si>
  <si>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</si>
  <si>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Otras prestaciones</t>
  </si>
  <si>
    <t>Gastos médicos menores Magistrados, Jueces y Consejeros</t>
  </si>
  <si>
    <t>Servicios Médicos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</si>
  <si>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</si>
  <si>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</si>
  <si>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</si>
  <si>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</si>
  <si>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</si>
  <si>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</si>
  <si>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</si>
  <si>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</si>
  <si>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</si>
  <si>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</si>
  <si>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</si>
  <si>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Otros equipos menores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</si>
  <si>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</si>
  <si>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</si>
  <si>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</si>
  <si>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</si>
  <si>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</si>
  <si>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</si>
  <si>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Materiales y útiles de enseñanza</t>
  </si>
  <si>
    <t>Material didáctico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</si>
  <si>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</si>
  <si>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</si>
  <si>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</si>
  <si>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</si>
  <si>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</si>
  <si>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</si>
  <si>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</si>
  <si>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</si>
  <si>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</si>
  <si>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</si>
  <si>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</si>
  <si>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</si>
  <si>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</si>
  <si>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</si>
  <si>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</si>
  <si>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</si>
  <si>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</si>
  <si>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</si>
  <si>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</si>
  <si>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</si>
  <si>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</si>
  <si>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</si>
  <si>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Fibras sinteticas hules plasticos y derivados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</si>
  <si>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</si>
  <si>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</si>
  <si>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</si>
  <si>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</si>
  <si>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</si>
  <si>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</si>
  <si>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Prendas de serguridad y proteccion personal</t>
  </si>
  <si>
    <t>Ropa de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</si>
  <si>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</si>
  <si>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</si>
  <si>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</si>
  <si>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</si>
  <si>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</si>
  <si>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</si>
  <si>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</si>
  <si>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</si>
  <si>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</si>
  <si>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</si>
  <si>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</si>
  <si>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</si>
  <si>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</si>
  <si>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</si>
  <si>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</si>
  <si>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</si>
  <si>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</si>
  <si>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Gas</t>
  </si>
  <si>
    <t>Gas butano y propano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</si>
  <si>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</si>
  <si>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</si>
  <si>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</si>
  <si>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</si>
  <si>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</si>
  <si>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</si>
  <si>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</si>
  <si>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</si>
  <si>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</si>
  <si>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</si>
  <si>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</si>
  <si>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</si>
  <si>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</si>
  <si>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</si>
  <si>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</si>
  <si>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maquinaria, otros equipos y herramientas</t>
  </si>
  <si>
    <t>Arrendamiento de maquinaria y herramientas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</si>
  <si>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</si>
  <si>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</si>
  <si>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</si>
  <si>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</si>
  <si>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</si>
  <si>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</si>
  <si>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</si>
  <si>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consultoria administrativa, proceso, tecnica y en tecnologias de la informacion</t>
  </si>
  <si>
    <t>Servicios de consultoría administrativa y procesos</t>
  </si>
  <si>
    <t>Servicios de consultoría en tecnologias de de la informacion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</si>
  <si>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</si>
  <si>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</si>
  <si>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</si>
  <si>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</si>
  <si>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</si>
  <si>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</si>
  <si>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</si>
  <si>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</si>
  <si>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</si>
  <si>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</si>
  <si>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</si>
  <si>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</si>
  <si>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</si>
  <si>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</si>
  <si>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</si>
  <si>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</si>
  <si>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</si>
  <si>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</si>
  <si>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</si>
  <si>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</si>
  <si>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</si>
  <si>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</si>
  <si>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</si>
  <si>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</si>
  <si>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</si>
  <si>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</si>
  <si>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</si>
  <si>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</si>
  <si>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</si>
  <si>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</si>
  <si>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</si>
  <si>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</si>
  <si>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</si>
  <si>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</si>
  <si>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</si>
  <si>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</si>
  <si>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</si>
  <si>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</si>
  <si>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</si>
  <si>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</si>
  <si>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</si>
  <si>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</si>
  <si>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</si>
  <si>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</si>
  <si>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</si>
  <si>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Renta de vehículos por comisiones en el pais</t>
  </si>
  <si>
    <t>Viáticos en el extranjero</t>
  </si>
  <si>
    <t>Hospedaje en el extranjero</t>
  </si>
  <si>
    <t>Otros servicios de traslado</t>
  </si>
  <si>
    <t>Otros servicios por comisiones en el pais y en el extranjero</t>
  </si>
  <si>
    <t>Peajes</t>
  </si>
  <si>
    <t>Hospedaje y pasajes de invitados</t>
  </si>
  <si>
    <t>Servicios oficiales</t>
  </si>
  <si>
    <t>Gastos de orden social y cultural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</si>
  <si>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</si>
  <si>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</si>
  <si>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</si>
  <si>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</si>
  <si>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</si>
  <si>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</si>
  <si>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Transferencias internas y asignaciones al sector público</t>
  </si>
  <si>
    <t>Tansferencias a entidades para estatales no empresariales y no financieras</t>
  </si>
  <si>
    <t>Transferecias a entidades estatales no empresariales y no financieras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</si>
  <si>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</si>
  <si>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</si>
  <si>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</si>
  <si>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</si>
  <si>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</si>
  <si>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</si>
  <si>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51200 Muebles, excepto de oficina y estanteria</t>
  </si>
  <si>
    <t>Muebles, excepto de oficina y estanteria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</si>
  <si>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</si>
  <si>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</si>
  <si>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</si>
  <si>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</si>
  <si>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</si>
  <si>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</si>
  <si>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</si>
  <si>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</si>
  <si>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52900 Otro mobiliario y equipo educacional y recreativo</t>
  </si>
  <si>
    <t>Otro mobiliario y equipo educacional y recreativo</t>
  </si>
  <si>
    <t>Equipos e instrumental medico y de laboratorio</t>
  </si>
  <si>
    <t>Instrumental médico y de laboratorio</t>
  </si>
  <si>
    <t>Equipo médico y de laboratorio</t>
  </si>
  <si>
    <t>Vehículos y equipo terrestre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</si>
  <si>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</si>
  <si>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</si>
  <si>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</si>
  <si>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</si>
  <si>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</si>
  <si>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Herramientas y maquinas-herramienta</t>
  </si>
  <si>
    <t>Otros equipos</t>
  </si>
  <si>
    <t>Activos intangibles</t>
  </si>
  <si>
    <t>Licencias informáticas e intelectuales</t>
  </si>
  <si>
    <t>INVERSION PÚBLICA</t>
  </si>
  <si>
    <t>Obra pública en bienes propios</t>
  </si>
  <si>
    <t>Trabajos de acabados en edificaciones y otros trabajos especializados</t>
  </si>
  <si>
    <t>Edificaciones no habitacionales en bienes de dominio público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</si>
  <si>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</si>
  <si>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</si>
  <si>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</si>
  <si>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</si>
  <si>
    <t>TRIBUNAL SUPERIOR DE JUSTICIA</t>
  </si>
  <si>
    <t>FONDO 
AUXILIAR</t>
  </si>
  <si>
    <t>TOTAL PROYECTO DE PRESUPUESTO DE EGRESOS</t>
  </si>
  <si>
    <t>(Cifras expresadas en pesos)</t>
  </si>
  <si>
    <t>Materias primas y materiales de produccion y comercializacion</t>
  </si>
  <si>
    <t>Insumos textiles adquiridos como materia prima</t>
  </si>
  <si>
    <t>Equipo de defensa y seguridad</t>
  </si>
  <si>
    <t>nomina pjbc</t>
  </si>
  <si>
    <t>nomina fondo</t>
  </si>
  <si>
    <t>timbrado</t>
  </si>
  <si>
    <t>gasto operativo fondo</t>
  </si>
  <si>
    <t>gasto operativo timbrado</t>
  </si>
  <si>
    <t>GASTO OPERATIVO TOTAL</t>
  </si>
  <si>
    <t>TOTAL</t>
  </si>
  <si>
    <t>FONDO</t>
  </si>
  <si>
    <t>REC. PROPIOS</t>
  </si>
  <si>
    <t>gasto operativo pjbC</t>
  </si>
  <si>
    <t>SPORTACION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</si>
</sst>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0" fillId="0" borderId="0" xfId="0" applyFont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/>
    <xf numFmtId="164" fontId="2" fillId="0" borderId="10" xfId="0" applyNumberFormat="1" applyFont="1" applyBorder="1" applyAlignment="1" applyProtection="1">
      <alignment horizontal="center" vertical="top"/>
      <protection locked="0"/>
    </xf>
    <xf numFmtId="164" fontId="2" fillId="0" borderId="11" xfId="0" applyNumberFormat="1" applyFont="1" applyBorder="1" applyAlignment="1" applyProtection="1">
      <alignment horizontal="left" vertical="top"/>
      <protection locked="0"/>
    </xf>
    <xf numFmtId="40" fontId="2" fillId="0" borderId="12" xfId="0" applyNumberFormat="1" applyFont="1" applyBorder="1" applyAlignment="1" applyProtection="1">
      <alignment vertical="top"/>
      <protection locked="0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0" fontId="1" fillId="2" borderId="16" xfId="0" applyFont="1" applyFill="1" applyBorder="1" applyAlignment="1">
      <alignment vertical="top"/>
    </xf>
    <xf numFmtId="40" fontId="1" fillId="2" borderId="17" xfId="0" applyNumberFormat="1" applyFont="1" applyFill="1" applyBorder="1" applyAlignment="1" applyProtection="1">
      <alignment vertical="top"/>
    </xf>
    <xf numFmtId="0" fontId="2" fillId="0" borderId="11" xfId="0" applyFont="1" applyFill="1" applyBorder="1" applyAlignment="1"/>
    <xf numFmtId="0" fontId="2" fillId="0" borderId="18" xfId="0" applyFont="1" applyFill="1" applyBorder="1" applyAlignment="1"/>
    <xf numFmtId="164" fontId="2" fillId="0" borderId="18" xfId="0" applyNumberFormat="1" applyFont="1" applyFill="1" applyBorder="1" applyAlignment="1" applyProtection="1">
      <alignment horizontal="center" vertical="top"/>
      <protection locked="0"/>
    </xf>
    <xf numFmtId="164" fontId="2" fillId="0" borderId="18" xfId="0" applyNumberFormat="1" applyFont="1" applyFill="1" applyBorder="1" applyAlignment="1" applyProtection="1">
      <alignment horizontal="left" vertical="top"/>
      <protection locked="0"/>
    </xf>
    <xf numFmtId="40" fontId="2" fillId="0" borderId="12" xfId="0" applyNumberFormat="1" applyFont="1" applyFill="1" applyBorder="1" applyAlignment="1" applyProtection="1">
      <alignment vertical="top"/>
      <protection locked="0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1" fillId="0" borderId="16" xfId="0" applyFont="1" applyFill="1" applyBorder="1" applyAlignment="1">
      <alignment vertical="top"/>
    </xf>
    <xf numFmtId="40" fontId="1" fillId="0" borderId="17" xfId="0" applyNumberFormat="1" applyFont="1" applyFill="1" applyBorder="1" applyAlignment="1" applyProtection="1">
      <alignment vertical="top"/>
    </xf>
    <xf numFmtId="0" fontId="2" fillId="0" borderId="1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14" xfId="0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>
      <alignment vertical="top"/>
    </xf>
    <xf numFmtId="40" fontId="1" fillId="3" borderId="17" xfId="0" applyNumberFormat="1" applyFont="1" applyFill="1" applyBorder="1" applyAlignment="1" applyProtection="1">
      <alignment vertical="top"/>
      <protection locked="0"/>
    </xf>
    <xf numFmtId="0" fontId="2" fillId="0" borderId="19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4" xfId="0" applyFont="1" applyFill="1" applyBorder="1" applyAlignment="1"/>
    <xf numFmtId="0" fontId="2" fillId="2" borderId="16" xfId="0" applyFont="1" applyFill="1" applyBorder="1" applyAlignment="1">
      <alignment vertical="top"/>
    </xf>
    <xf numFmtId="40" fontId="2" fillId="2" borderId="17" xfId="0" applyNumberFormat="1" applyFont="1" applyFill="1" applyBorder="1" applyAlignment="1" applyProtection="1">
      <alignment vertical="top"/>
      <protection locked="0"/>
    </xf>
    <xf numFmtId="0" fontId="2" fillId="0" borderId="19" xfId="0" applyFont="1" applyFill="1" applyBorder="1" applyAlignment="1"/>
    <xf numFmtId="164" fontId="2" fillId="0" borderId="19" xfId="0" applyNumberFormat="1" applyFont="1" applyBorder="1" applyAlignment="1" applyProtection="1">
      <alignment horizontal="right" vertical="top"/>
      <protection locked="0"/>
    </xf>
    <xf numFmtId="164" fontId="2" fillId="0" borderId="14" xfId="0" applyNumberFormat="1" applyFont="1" applyBorder="1" applyAlignment="1" applyProtection="1">
      <alignment horizontal="left" vertical="top" wrapText="1"/>
      <protection locked="0"/>
    </xf>
    <xf numFmtId="40" fontId="2" fillId="0" borderId="17" xfId="0" applyNumberFormat="1" applyFont="1" applyFill="1" applyBorder="1" applyAlignment="1" applyProtection="1">
      <alignment vertical="top"/>
      <protection locked="0"/>
    </xf>
    <xf numFmtId="0" fontId="2" fillId="2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>
      <alignment vertical="center" wrapText="1" shrinkToFit="1"/>
    </xf>
    <xf numFmtId="49" fontId="3" fillId="0" borderId="0" xfId="0" applyNumberFormat="1" applyFont="1" applyFill="1" applyBorder="1" applyAlignment="1">
      <alignment horizontal="left" vertical="center" wrapText="1" shrinkToFit="1"/>
    </xf>
    <xf numFmtId="0" fontId="1" fillId="0" borderId="16" xfId="0" applyFont="1" applyFill="1" applyBorder="1" applyAlignment="1">
      <alignment vertical="top" wrapText="1"/>
    </xf>
    <xf numFmtId="40" fontId="1" fillId="0" borderId="17" xfId="0" applyNumberFormat="1" applyFont="1" applyFill="1" applyBorder="1" applyAlignment="1" applyProtection="1">
      <alignment vertical="top"/>
      <protection locked="0"/>
    </xf>
    <xf numFmtId="164" fontId="2" fillId="0" borderId="14" xfId="0" applyNumberFormat="1" applyFont="1" applyBorder="1" applyAlignment="1" applyProtection="1">
      <alignment horizontal="right" vertical="top"/>
      <protection locked="0"/>
    </xf>
    <xf numFmtId="164" fontId="2" fillId="0" borderId="15" xfId="0" applyNumberFormat="1" applyFont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>
      <alignment horizontal="left"/>
    </xf>
    <xf numFmtId="164" fontId="2" fillId="0" borderId="15" xfId="0" applyNumberFormat="1" applyFont="1" applyBorder="1" applyAlignment="1" applyProtection="1">
      <alignment horizontal="right" vertical="top"/>
      <protection locked="0"/>
    </xf>
    <xf numFmtId="0" fontId="2" fillId="0" borderId="14" xfId="0" applyFont="1" applyFill="1" applyBorder="1" applyAlignment="1">
      <alignment wrapText="1"/>
    </xf>
    <xf numFmtId="0" fontId="0" fillId="0" borderId="19" xfId="0" applyFont="1" applyFill="1" applyBorder="1" applyAlignment="1"/>
    <xf numFmtId="0" fontId="0" fillId="0" borderId="19" xfId="0" applyFont="1" applyFill="1" applyBorder="1" applyAlignment="1">
      <alignment horizontal="left"/>
    </xf>
    <xf numFmtId="164" fontId="0" fillId="0" borderId="19" xfId="0" applyNumberFormat="1" applyFont="1" applyBorder="1" applyAlignment="1" applyProtection="1">
      <alignment horizontal="right" vertical="top"/>
      <protection locked="0"/>
    </xf>
    <xf numFmtId="164" fontId="0" fillId="0" borderId="14" xfId="0" applyNumberFormat="1" applyFont="1" applyBorder="1" applyAlignment="1" applyProtection="1">
      <alignment horizontal="left" vertical="top" wrapText="1"/>
      <protection locked="0"/>
    </xf>
    <xf numFmtId="164" fontId="0" fillId="0" borderId="14" xfId="0" applyNumberFormat="1" applyFont="1" applyBorder="1" applyAlignment="1" applyProtection="1">
      <alignment horizontal="right" vertical="top"/>
      <protection locked="0"/>
    </xf>
    <xf numFmtId="164" fontId="0" fillId="0" borderId="15" xfId="0" applyNumberFormat="1" applyFont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>
      <alignment horizontal="left"/>
    </xf>
    <xf numFmtId="164" fontId="0" fillId="0" borderId="15" xfId="0" applyNumberFormat="1" applyFont="1" applyBorder="1" applyAlignment="1" applyProtection="1">
      <alignment horizontal="right" vertical="top"/>
      <protection locked="0"/>
    </xf>
    <xf numFmtId="0" fontId="2" fillId="0" borderId="14" xfId="0" applyFont="1" applyFill="1" applyBorder="1" applyAlignment="1">
      <alignment horizontal="left" vertical="top" wrapText="1"/>
    </xf>
    <xf numFmtId="164" fontId="2" fillId="0" borderId="14" xfId="0" applyNumberFormat="1" applyFont="1" applyBorder="1" applyAlignment="1" applyProtection="1">
      <alignment vertical="top" wrapText="1"/>
      <protection locked="0"/>
    </xf>
    <xf numFmtId="164" fontId="2" fillId="0" borderId="15" xfId="0" applyNumberFormat="1" applyFont="1" applyBorder="1" applyAlignment="1" applyProtection="1">
      <alignment vertical="top" wrapText="1"/>
      <protection locked="0"/>
    </xf>
    <xf numFmtId="0" fontId="0" fillId="0" borderId="14" xfId="0" applyFont="1" applyFill="1" applyBorder="1" applyAlignment="1"/>
    <xf numFmtId="0" fontId="0" fillId="0" borderId="15" xfId="0" applyFont="1" applyFill="1" applyBorder="1" applyAlignment="1">
      <alignment horizontal="left"/>
    </xf>
    <xf numFmtId="0" fontId="2" fillId="0" borderId="14" xfId="0" applyFont="1" applyFill="1" applyBorder="1" applyAlignment="1"/>
    <xf numFmtId="0" fontId="2" fillId="0" borderId="15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/>
    <xf numFmtId="0" fontId="2" fillId="0" borderId="21" xfId="0" applyFont="1" applyFill="1" applyBorder="1" applyAlignment="1">
      <alignment horizontal="left"/>
    </xf>
    <xf numFmtId="164" fontId="2" fillId="0" borderId="21" xfId="0" applyNumberFormat="1" applyFont="1" applyBorder="1" applyAlignment="1" applyProtection="1">
      <alignment horizontal="right" vertical="top"/>
      <protection locked="0"/>
    </xf>
    <xf numFmtId="164" fontId="2" fillId="0" borderId="22" xfId="0" applyNumberFormat="1" applyFont="1" applyBorder="1" applyAlignment="1" applyProtection="1">
      <alignment horizontal="left" vertical="top" wrapText="1"/>
      <protection locked="0"/>
    </xf>
    <xf numFmtId="40" fontId="2" fillId="0" borderId="23" xfId="0" applyNumberFormat="1" applyFont="1" applyFill="1" applyBorder="1" applyAlignment="1" applyProtection="1">
      <alignment vertical="top"/>
      <protection locked="0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/>
    <xf numFmtId="0" fontId="2" fillId="0" borderId="25" xfId="0" applyFont="1" applyFill="1" applyBorder="1" applyAlignment="1">
      <alignment horizontal="left"/>
    </xf>
    <xf numFmtId="164" fontId="2" fillId="0" borderId="25" xfId="0" applyNumberFormat="1" applyFont="1" applyBorder="1" applyAlignment="1" applyProtection="1">
      <alignment horizontal="right" vertical="top"/>
      <protection locked="0"/>
    </xf>
    <xf numFmtId="164" fontId="2" fillId="0" borderId="25" xfId="0" applyNumberFormat="1" applyFont="1" applyBorder="1" applyAlignment="1" applyProtection="1">
      <alignment horizontal="left" vertical="top" wrapText="1"/>
      <protection locked="0"/>
    </xf>
    <xf numFmtId="40" fontId="2" fillId="0" borderId="26" xfId="0" applyNumberFormat="1" applyFont="1" applyFill="1" applyBorder="1" applyAlignment="1" applyProtection="1">
      <alignment vertical="top"/>
      <protection locked="0"/>
    </xf>
    <xf numFmtId="0" fontId="2" fillId="0" borderId="29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40" fontId="0" fillId="0" borderId="0" xfId="0" applyNumberFormat="1" applyFont="1" applyBorder="1"/>
    <xf numFmtId="40" fontId="0" fillId="0" borderId="0" xfId="0" applyNumberFormat="1"/>
    <xf numFmtId="0" fontId="6" fillId="0" borderId="0" xfId="0" applyFont="1"/>
    <xf numFmtId="40" fontId="6" fillId="0" borderId="0" xfId="0" applyNumberFormat="1" applyFont="1"/>
    <xf numFmtId="0" fontId="0" fillId="0" borderId="0" xfId="0" applyAlignment="1">
      <alignment horizontal="center" wrapText="1"/>
    </xf>
    <xf numFmtId="40" fontId="0" fillId="0" borderId="0" xfId="0" applyNumberFormat="1" applyAlignment="1">
      <alignment horizontal="center" wrapText="1"/>
    </xf>
    <xf numFmtId="38" fontId="5" fillId="0" borderId="2" xfId="1" applyNumberFormat="1" applyFont="1" applyFill="1" applyBorder="1" applyAlignment="1">
      <alignment horizontal="center" vertical="center" wrapText="1"/>
    </xf>
    <xf numFmtId="38" fontId="5" fillId="0" borderId="6" xfId="1" applyNumberFormat="1" applyFont="1" applyFill="1" applyBorder="1" applyAlignment="1">
      <alignment horizontal="center" vertical="center" wrapText="1"/>
    </xf>
    <xf numFmtId="38" fontId="5" fillId="0" borderId="28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I347"/>
  <sheetViews>
    <sheetView tabSelected="1" zoomScaleNormal="100" workbookViewId="0">
      <pane ySplit="1" topLeftCell="A2" activePane="bottomLeft" state="frozen"/>
      <selection activeCell="C1" sqref="C1"/>
      <selection pane="bottomLeft" sqref="A1:H1"/>
    </sheetView>
  </sheetViews>
  <sheetFormatPr baseColWidth="10" defaultRowHeight="15" x14ac:dyDescent="0.25"/>
  <cols>
    <col min="1" max="1" width="10" style="1" customWidth="1"/>
    <col min="2" max="2" width="10.7109375" style="1" customWidth="1"/>
    <col min="3" max="3" width="10" style="1" customWidth="1"/>
    <col min="4" max="4" width="11.7109375" style="1" customWidth="1"/>
    <col min="5" max="5" width="35.5703125" style="1" customWidth="1"/>
    <col min="6" max="6" width="15.28515625" style="1" bestFit="1" customWidth="1"/>
    <col min="7" max="7" width="17.85546875" style="1" customWidth="1"/>
    <col min="8" max="8" width="19" style="1" customWidth="1"/>
    <col min="9" max="16384" width="11.42578125" style="1"/>
  </cols>
  <sheetData>
    <row r="1" spans="1:8" x14ac:dyDescent="0.25">
      <c r="A1" s="89" t="s">
        <v>258</v>
      </c>
      <c r="B1" s="89"/>
      <c r="C1" s="89"/>
      <c r="D1" s="89"/>
      <c r="E1" s="89"/>
      <c r="F1" s="89"/>
      <c r="G1" s="89"/>
      <c r="H1" s="89"/>
    </row>
    <row r="2" spans="1:8" x14ac:dyDescent="0.25">
      <c r="A2" s="90" t="s">
        <v>0</v>
      </c>
      <c r="B2" s="90" t="s">
        <v>1</v>
      </c>
      <c r="C2" s="93" t="s">
        <v>2</v>
      </c>
      <c r="D2" s="94"/>
      <c r="E2" s="95"/>
      <c r="F2" s="86" t="s">
        <v>255</v>
      </c>
      <c r="G2" s="86" t="s">
        <v>256</v>
      </c>
      <c r="H2" s="86" t="s">
        <v>257</v>
      </c>
    </row>
    <row r="3" spans="1:8" ht="15" customHeight="1" x14ac:dyDescent="0.25">
      <c r="A3" s="91"/>
      <c r="B3" s="91"/>
      <c r="C3" s="96"/>
      <c r="D3" s="97"/>
      <c r="E3" s="98"/>
      <c r="F3" s="87"/>
      <c r="G3" s="87"/>
      <c r="H3" s="87"/>
    </row>
    <row r="4" spans="1:8" ht="27.75" customHeight="1" thickBot="1" x14ac:dyDescent="0.3">
      <c r="A4" s="92"/>
      <c r="B4" s="92"/>
      <c r="C4" s="77" t="s">
        <v>3</v>
      </c>
      <c r="D4" s="78" t="s">
        <v>4</v>
      </c>
      <c r="E4" s="79" t="s">
        <v>5</v>
      </c>
      <c r="F4" s="88"/>
      <c r="G4" s="88"/>
      <c r="H4" s="88"/>
    </row>
    <row r="5" spans="1:8" x14ac:dyDescent="0.25">
      <c r="A5" s="2"/>
      <c r="B5" s="3"/>
      <c r="C5" s="3"/>
      <c r="D5" s="4"/>
      <c r="E5" s="5"/>
      <c r="F5" s="6"/>
    </row>
    <row r="6" spans="1:8" x14ac:dyDescent="0.25">
      <c r="A6" s="7" t="s">
        <v>6</v>
      </c>
      <c r="B6" s="8"/>
      <c r="C6" s="9"/>
      <c r="D6" s="9"/>
      <c r="E6" s="10"/>
      <c r="F6" s="11">
        <f t="shared" ref="F6:G6" si="0">SUM(F8,F67,F149,F259,F267,F311,F316)</f>
        <v>1708803624.5999999</v>
      </c>
      <c r="G6" s="11">
        <f t="shared" si="0"/>
        <v>76477838.49000001</v>
      </c>
      <c r="H6" s="11">
        <f t="shared" ref="H6" si="1">SUM(H8,H67,H149,H259,H267,H311,H316)</f>
        <v>1785281463.0900002</v>
      </c>
    </row>
    <row r="7" spans="1:8" x14ac:dyDescent="0.25">
      <c r="A7" s="2"/>
      <c r="B7" s="12"/>
      <c r="C7" s="13"/>
      <c r="D7" s="14"/>
      <c r="E7" s="15"/>
      <c r="F7" s="16"/>
      <c r="G7" s="16"/>
      <c r="H7" s="16"/>
    </row>
    <row r="8" spans="1:8" x14ac:dyDescent="0.25">
      <c r="A8" s="17">
        <v>10000</v>
      </c>
      <c r="B8" s="18" t="s">
        <v>7</v>
      </c>
      <c r="C8" s="19"/>
      <c r="D8" s="19"/>
      <c r="E8" s="20"/>
      <c r="F8" s="21">
        <f>SUM(F9,F14,F21,F32,F41,F60,F63)</f>
        <v>1353116702</v>
      </c>
      <c r="G8" s="21">
        <f>SUM(G9,G14,G21,G32,G41,G60,G63)</f>
        <v>50271022</v>
      </c>
      <c r="H8" s="21">
        <f>SUM(H9,H14,H21,H32,H41,H60,H63)</f>
        <v>1403387724</v>
      </c>
    </row>
    <row r="9" spans="1:8" x14ac:dyDescent="0.25">
      <c r="A9" s="22"/>
      <c r="B9" s="23">
        <v>11000</v>
      </c>
      <c r="C9" s="24" t="s">
        <v>8</v>
      </c>
      <c r="D9" s="25"/>
      <c r="E9" s="26"/>
      <c r="F9" s="27">
        <f t="shared" ref="F9:G9" si="2">SUM(F10,F12)</f>
        <v>590978252</v>
      </c>
      <c r="G9" s="27">
        <f t="shared" si="2"/>
        <v>7118152</v>
      </c>
      <c r="H9" s="27">
        <f t="shared" ref="H9" si="3">SUM(H10,H12)</f>
        <v>598096404</v>
      </c>
    </row>
    <row r="10" spans="1:8" x14ac:dyDescent="0.25">
      <c r="A10" s="22"/>
      <c r="B10" s="28"/>
      <c r="C10" s="29">
        <v>11100</v>
      </c>
      <c r="D10" s="30" t="s">
        <v>9</v>
      </c>
      <c r="E10" s="31"/>
      <c r="F10" s="32">
        <f t="shared" ref="F10:H10" si="4">SUM(F11)</f>
        <v>228477852</v>
      </c>
      <c r="G10" s="32">
        <f t="shared" si="4"/>
        <v>0</v>
      </c>
      <c r="H10" s="32">
        <f t="shared" si="4"/>
        <v>228477852</v>
      </c>
    </row>
    <row r="11" spans="1:8" x14ac:dyDescent="0.25">
      <c r="A11" s="22"/>
      <c r="B11" s="33"/>
      <c r="C11" s="28"/>
      <c r="D11" s="34">
        <v>11101</v>
      </c>
      <c r="E11" s="35" t="s">
        <v>10</v>
      </c>
      <c r="F11" s="36">
        <v>228477852</v>
      </c>
      <c r="G11" s="36">
        <v>0</v>
      </c>
      <c r="H11" s="36">
        <f>SUM(F11:G11)</f>
        <v>228477852</v>
      </c>
    </row>
    <row r="12" spans="1:8" x14ac:dyDescent="0.25">
      <c r="A12" s="22"/>
      <c r="B12" s="28"/>
      <c r="C12" s="29">
        <v>11300</v>
      </c>
      <c r="D12" s="30" t="s">
        <v>11</v>
      </c>
      <c r="E12" s="37"/>
      <c r="F12" s="32">
        <v>362500400</v>
      </c>
      <c r="G12" s="32">
        <v>7118152</v>
      </c>
      <c r="H12" s="32">
        <f t="shared" ref="H12" si="5">SUM(H13)</f>
        <v>369618552</v>
      </c>
    </row>
    <row r="13" spans="1:8" x14ac:dyDescent="0.25">
      <c r="A13" s="22"/>
      <c r="B13" s="33"/>
      <c r="C13" s="28"/>
      <c r="D13" s="34">
        <v>11301</v>
      </c>
      <c r="E13" s="35" t="s">
        <v>12</v>
      </c>
      <c r="F13" s="36">
        <v>362500400</v>
      </c>
      <c r="G13" s="36">
        <v>7118152</v>
      </c>
      <c r="H13" s="36">
        <f t="shared" ref="H13:H74" si="6">SUM(F13:G13)</f>
        <v>369618552</v>
      </c>
    </row>
    <row r="14" spans="1:8" x14ac:dyDescent="0.25">
      <c r="A14" s="22"/>
      <c r="B14" s="23">
        <v>12000</v>
      </c>
      <c r="C14" s="24" t="s">
        <v>13</v>
      </c>
      <c r="D14" s="25"/>
      <c r="E14" s="38"/>
      <c r="F14" s="27">
        <v>5360000</v>
      </c>
      <c r="G14" s="27">
        <v>0</v>
      </c>
      <c r="H14" s="27">
        <f>SUM(H15,H17,H19)</f>
        <v>5360000</v>
      </c>
    </row>
    <row r="15" spans="1:8" x14ac:dyDescent="0.25">
      <c r="A15" s="22"/>
      <c r="B15" s="28"/>
      <c r="C15" s="29" t="s">
        <v>14</v>
      </c>
      <c r="D15" s="30"/>
      <c r="E15" s="37"/>
      <c r="F15" s="32">
        <v>1360000</v>
      </c>
      <c r="G15" s="32">
        <v>0</v>
      </c>
      <c r="H15" s="32">
        <f>SUM(H16)</f>
        <v>1360000</v>
      </c>
    </row>
    <row r="16" spans="1:8" x14ac:dyDescent="0.25">
      <c r="A16" s="22"/>
      <c r="B16" s="33"/>
      <c r="C16" s="28"/>
      <c r="D16" s="39">
        <v>12101</v>
      </c>
      <c r="E16" s="40" t="s">
        <v>15</v>
      </c>
      <c r="F16" s="36">
        <v>1360000</v>
      </c>
      <c r="G16" s="36">
        <v>0</v>
      </c>
      <c r="H16" s="36">
        <f t="shared" si="6"/>
        <v>1360000</v>
      </c>
    </row>
    <row r="17" spans="1:8" x14ac:dyDescent="0.25">
      <c r="A17" s="22"/>
      <c r="B17" s="28"/>
      <c r="C17" s="29">
        <v>12200</v>
      </c>
      <c r="D17" s="30" t="s">
        <v>16</v>
      </c>
      <c r="E17" s="37"/>
      <c r="F17" s="32">
        <v>4000000</v>
      </c>
      <c r="G17" s="32">
        <v>0</v>
      </c>
      <c r="H17" s="32">
        <f t="shared" ref="H17" si="7">SUM(H18)</f>
        <v>4000000</v>
      </c>
    </row>
    <row r="18" spans="1:8" x14ac:dyDescent="0.25">
      <c r="A18" s="22"/>
      <c r="B18" s="33"/>
      <c r="C18" s="28"/>
      <c r="D18" s="39">
        <v>12201</v>
      </c>
      <c r="E18" s="40" t="s">
        <v>17</v>
      </c>
      <c r="F18" s="36">
        <v>4000000</v>
      </c>
      <c r="G18" s="36">
        <v>0</v>
      </c>
      <c r="H18" s="36">
        <f t="shared" si="6"/>
        <v>4000000</v>
      </c>
    </row>
    <row r="19" spans="1:8" x14ac:dyDescent="0.25">
      <c r="A19" s="22"/>
      <c r="B19" s="28"/>
      <c r="C19" s="29">
        <v>12300</v>
      </c>
      <c r="D19" s="30" t="s">
        <v>18</v>
      </c>
      <c r="E19" s="37"/>
      <c r="F19" s="32">
        <v>0</v>
      </c>
      <c r="G19" s="32">
        <v>0</v>
      </c>
      <c r="H19" s="32">
        <f t="shared" ref="H19" si="8">SUM(H20)</f>
        <v>0</v>
      </c>
    </row>
    <row r="20" spans="1:8" ht="30" x14ac:dyDescent="0.25">
      <c r="A20" s="22"/>
      <c r="B20" s="33"/>
      <c r="C20" s="28"/>
      <c r="D20" s="34">
        <v>12301</v>
      </c>
      <c r="E20" s="35" t="s">
        <v>19</v>
      </c>
      <c r="F20" s="36">
        <v>0</v>
      </c>
      <c r="G20" s="36">
        <v>0</v>
      </c>
      <c r="H20" s="36">
        <f t="shared" si="6"/>
        <v>0</v>
      </c>
    </row>
    <row r="21" spans="1:8" x14ac:dyDescent="0.25">
      <c r="A21" s="22"/>
      <c r="B21" s="23">
        <v>13000</v>
      </c>
      <c r="C21" s="24" t="s">
        <v>20</v>
      </c>
      <c r="D21" s="25"/>
      <c r="E21" s="38"/>
      <c r="F21" s="27">
        <v>394832135</v>
      </c>
      <c r="G21" s="27">
        <v>7771472</v>
      </c>
      <c r="H21" s="27">
        <f>SUM(H22,H25,H28,H30)</f>
        <v>402603607</v>
      </c>
    </row>
    <row r="22" spans="1:8" x14ac:dyDescent="0.25">
      <c r="A22" s="22"/>
      <c r="B22" s="28"/>
      <c r="C22" s="29">
        <v>13100</v>
      </c>
      <c r="D22" s="30" t="s">
        <v>21</v>
      </c>
      <c r="E22" s="37"/>
      <c r="F22" s="32">
        <v>3225151</v>
      </c>
      <c r="G22" s="32">
        <v>87108</v>
      </c>
      <c r="H22" s="32">
        <f>SUM(H23:H24)</f>
        <v>3312259</v>
      </c>
    </row>
    <row r="23" spans="1:8" ht="30" x14ac:dyDescent="0.25">
      <c r="A23" s="22"/>
      <c r="B23" s="33"/>
      <c r="C23" s="28"/>
      <c r="D23" s="34">
        <v>13101</v>
      </c>
      <c r="E23" s="35" t="s">
        <v>22</v>
      </c>
      <c r="F23" s="36">
        <v>3225151</v>
      </c>
      <c r="G23" s="36">
        <v>87108</v>
      </c>
      <c r="H23" s="36">
        <f t="shared" si="6"/>
        <v>3312259</v>
      </c>
    </row>
    <row r="24" spans="1:8" x14ac:dyDescent="0.25">
      <c r="A24" s="22"/>
      <c r="B24" s="33"/>
      <c r="C24" s="28"/>
      <c r="D24" s="34">
        <v>13102</v>
      </c>
      <c r="E24" s="35" t="s">
        <v>23</v>
      </c>
      <c r="F24" s="36">
        <v>0</v>
      </c>
      <c r="G24" s="36">
        <v>0</v>
      </c>
      <c r="H24" s="36">
        <f t="shared" si="6"/>
        <v>0</v>
      </c>
    </row>
    <row r="25" spans="1:8" x14ac:dyDescent="0.25">
      <c r="A25" s="22"/>
      <c r="B25" s="28"/>
      <c r="C25" s="29">
        <v>13200</v>
      </c>
      <c r="D25" s="30" t="s">
        <v>24</v>
      </c>
      <c r="E25" s="37"/>
      <c r="F25" s="32">
        <v>167351429</v>
      </c>
      <c r="G25" s="32">
        <v>3422085</v>
      </c>
      <c r="H25" s="32">
        <f t="shared" ref="H25" si="9">SUM(H26:H27)</f>
        <v>170773514</v>
      </c>
    </row>
    <row r="26" spans="1:8" x14ac:dyDescent="0.25">
      <c r="A26" s="22"/>
      <c r="B26" s="33"/>
      <c r="C26" s="28"/>
      <c r="D26" s="34">
        <v>13202</v>
      </c>
      <c r="E26" s="35" t="s">
        <v>25</v>
      </c>
      <c r="F26" s="36">
        <v>42804449</v>
      </c>
      <c r="G26" s="36">
        <v>902207</v>
      </c>
      <c r="H26" s="36">
        <f t="shared" si="6"/>
        <v>43706656</v>
      </c>
    </row>
    <row r="27" spans="1:8" x14ac:dyDescent="0.25">
      <c r="A27" s="22"/>
      <c r="B27" s="33"/>
      <c r="C27" s="28"/>
      <c r="D27" s="34">
        <v>13203</v>
      </c>
      <c r="E27" s="35" t="s">
        <v>26</v>
      </c>
      <c r="F27" s="36">
        <v>124546980</v>
      </c>
      <c r="G27" s="36">
        <v>2519878</v>
      </c>
      <c r="H27" s="36">
        <f t="shared" si="6"/>
        <v>127066858</v>
      </c>
    </row>
    <row r="28" spans="1:8" x14ac:dyDescent="0.25">
      <c r="A28" s="22"/>
      <c r="B28" s="28"/>
      <c r="C28" s="29">
        <v>13300</v>
      </c>
      <c r="D28" s="30" t="s">
        <v>27</v>
      </c>
      <c r="E28" s="37"/>
      <c r="F28" s="32">
        <v>2000000</v>
      </c>
      <c r="G28" s="32">
        <v>0</v>
      </c>
      <c r="H28" s="32">
        <f t="shared" ref="H28" si="10">SUM(H29)</f>
        <v>2000000</v>
      </c>
    </row>
    <row r="29" spans="1:8" x14ac:dyDescent="0.25">
      <c r="A29" s="22"/>
      <c r="B29" s="33"/>
      <c r="C29" s="28"/>
      <c r="D29" s="34">
        <v>13301</v>
      </c>
      <c r="E29" s="35" t="s">
        <v>28</v>
      </c>
      <c r="F29" s="36">
        <v>2000000</v>
      </c>
      <c r="G29" s="36">
        <v>0</v>
      </c>
      <c r="H29" s="36">
        <f t="shared" si="6"/>
        <v>2000000</v>
      </c>
    </row>
    <row r="30" spans="1:8" x14ac:dyDescent="0.25">
      <c r="A30" s="22"/>
      <c r="B30" s="28"/>
      <c r="C30" s="29">
        <v>13400</v>
      </c>
      <c r="D30" s="30" t="s">
        <v>29</v>
      </c>
      <c r="E30" s="37"/>
      <c r="F30" s="32">
        <v>222255555</v>
      </c>
      <c r="G30" s="32">
        <v>4262279</v>
      </c>
      <c r="H30" s="32">
        <f t="shared" ref="H30" si="11">SUM(H31)</f>
        <v>226517834</v>
      </c>
    </row>
    <row r="31" spans="1:8" x14ac:dyDescent="0.25">
      <c r="A31" s="22"/>
      <c r="B31" s="33"/>
      <c r="C31" s="28"/>
      <c r="D31" s="34">
        <v>13401</v>
      </c>
      <c r="E31" s="35" t="s">
        <v>29</v>
      </c>
      <c r="F31" s="36">
        <v>222255555</v>
      </c>
      <c r="G31" s="36">
        <v>4262279</v>
      </c>
      <c r="H31" s="36">
        <f t="shared" si="6"/>
        <v>226517834</v>
      </c>
    </row>
    <row r="32" spans="1:8" x14ac:dyDescent="0.25">
      <c r="A32" s="22"/>
      <c r="B32" s="23">
        <v>14000</v>
      </c>
      <c r="C32" s="24" t="s">
        <v>30</v>
      </c>
      <c r="D32" s="25"/>
      <c r="E32" s="38"/>
      <c r="F32" s="27">
        <v>139447572</v>
      </c>
      <c r="G32" s="27">
        <v>2302280</v>
      </c>
      <c r="H32" s="27">
        <f t="shared" ref="H32" si="12">SUM(H33,H36)</f>
        <v>141749852</v>
      </c>
    </row>
    <row r="33" spans="1:8" x14ac:dyDescent="0.25">
      <c r="A33" s="22"/>
      <c r="B33" s="28"/>
      <c r="C33" s="29">
        <v>14100</v>
      </c>
      <c r="D33" s="30" t="s">
        <v>31</v>
      </c>
      <c r="E33" s="37"/>
      <c r="F33" s="32">
        <v>112077891</v>
      </c>
      <c r="G33" s="32">
        <v>2302280</v>
      </c>
      <c r="H33" s="32">
        <f t="shared" ref="H33" si="13">SUM(H34:H35)</f>
        <v>114380171</v>
      </c>
    </row>
    <row r="34" spans="1:8" ht="30" x14ac:dyDescent="0.25">
      <c r="A34" s="22"/>
      <c r="B34" s="33"/>
      <c r="C34" s="28"/>
      <c r="D34" s="34">
        <v>14101</v>
      </c>
      <c r="E34" s="35" t="s">
        <v>32</v>
      </c>
      <c r="F34" s="36">
        <v>54834056</v>
      </c>
      <c r="G34" s="36">
        <v>1088595</v>
      </c>
      <c r="H34" s="36">
        <f t="shared" si="6"/>
        <v>55922651</v>
      </c>
    </row>
    <row r="35" spans="1:8" ht="30" x14ac:dyDescent="0.25">
      <c r="A35" s="22"/>
      <c r="B35" s="33"/>
      <c r="C35" s="28"/>
      <c r="D35" s="34">
        <v>14102</v>
      </c>
      <c r="E35" s="35" t="s">
        <v>33</v>
      </c>
      <c r="F35" s="36">
        <v>57243835</v>
      </c>
      <c r="G35" s="36">
        <v>1213685</v>
      </c>
      <c r="H35" s="36">
        <f t="shared" si="6"/>
        <v>58457520</v>
      </c>
    </row>
    <row r="36" spans="1:8" x14ac:dyDescent="0.25">
      <c r="A36" s="22"/>
      <c r="B36" s="28"/>
      <c r="C36" s="29">
        <v>14400</v>
      </c>
      <c r="D36" s="30" t="s">
        <v>34</v>
      </c>
      <c r="E36" s="37"/>
      <c r="F36" s="32">
        <v>27369681</v>
      </c>
      <c r="G36" s="32">
        <v>0</v>
      </c>
      <c r="H36" s="32">
        <f>SUM(H37:H40)</f>
        <v>27369681</v>
      </c>
    </row>
    <row r="37" spans="1:8" x14ac:dyDescent="0.25">
      <c r="A37" s="22"/>
      <c r="B37" s="33"/>
      <c r="C37" s="28"/>
      <c r="D37" s="34">
        <v>14401</v>
      </c>
      <c r="E37" s="35" t="s">
        <v>35</v>
      </c>
      <c r="F37" s="36">
        <v>4701286</v>
      </c>
      <c r="G37" s="36">
        <v>0</v>
      </c>
      <c r="H37" s="36">
        <f t="shared" si="6"/>
        <v>4701286</v>
      </c>
    </row>
    <row r="38" spans="1:8" ht="30" x14ac:dyDescent="0.25">
      <c r="A38" s="22"/>
      <c r="B38" s="33"/>
      <c r="C38" s="28"/>
      <c r="D38" s="34">
        <v>14410</v>
      </c>
      <c r="E38" s="35" t="s">
        <v>36</v>
      </c>
      <c r="F38" s="36">
        <v>1682651</v>
      </c>
      <c r="G38" s="36">
        <v>0</v>
      </c>
      <c r="H38" s="36">
        <f t="shared" si="6"/>
        <v>1682651</v>
      </c>
    </row>
    <row r="39" spans="1:8" ht="30" x14ac:dyDescent="0.25">
      <c r="A39" s="22"/>
      <c r="B39" s="33"/>
      <c r="C39" s="28"/>
      <c r="D39" s="34">
        <v>14411</v>
      </c>
      <c r="E39" s="35" t="s">
        <v>37</v>
      </c>
      <c r="F39" s="36">
        <v>0</v>
      </c>
      <c r="G39" s="36">
        <v>0</v>
      </c>
      <c r="H39" s="36">
        <f t="shared" si="6"/>
        <v>0</v>
      </c>
    </row>
    <row r="40" spans="1:8" ht="30" x14ac:dyDescent="0.25">
      <c r="A40" s="22"/>
      <c r="B40" s="33"/>
      <c r="C40" s="28"/>
      <c r="D40" s="34">
        <v>14412</v>
      </c>
      <c r="E40" s="35" t="s">
        <v>38</v>
      </c>
      <c r="F40" s="36">
        <v>20985744</v>
      </c>
      <c r="G40" s="36">
        <v>0</v>
      </c>
      <c r="H40" s="36">
        <f t="shared" si="6"/>
        <v>20985744</v>
      </c>
    </row>
    <row r="41" spans="1:8" x14ac:dyDescent="0.25">
      <c r="A41" s="22"/>
      <c r="B41" s="23">
        <v>15000</v>
      </c>
      <c r="C41" s="24" t="s">
        <v>39</v>
      </c>
      <c r="D41" s="25"/>
      <c r="E41" s="38"/>
      <c r="F41" s="27">
        <v>201871987</v>
      </c>
      <c r="G41" s="27">
        <v>4734983</v>
      </c>
      <c r="H41" s="27">
        <f>SUM(H44,H46,H56)</f>
        <v>206606970</v>
      </c>
    </row>
    <row r="42" spans="1:8" x14ac:dyDescent="0.25">
      <c r="A42" s="22"/>
      <c r="B42" s="28"/>
      <c r="C42" s="29">
        <v>15200</v>
      </c>
      <c r="D42" s="30" t="s">
        <v>40</v>
      </c>
      <c r="E42" s="37"/>
      <c r="F42" s="32">
        <v>0</v>
      </c>
      <c r="G42" s="32">
        <v>0</v>
      </c>
      <c r="H42" s="32">
        <f t="shared" ref="H42" si="14">SUM(H43)</f>
        <v>0</v>
      </c>
    </row>
    <row r="43" spans="1:8" x14ac:dyDescent="0.25">
      <c r="A43" s="22"/>
      <c r="B43" s="33"/>
      <c r="C43" s="28"/>
      <c r="D43" s="34">
        <v>15201</v>
      </c>
      <c r="E43" s="35" t="s">
        <v>40</v>
      </c>
      <c r="F43" s="36">
        <v>0</v>
      </c>
      <c r="G43" s="36">
        <v>0</v>
      </c>
      <c r="H43" s="36">
        <f t="shared" si="6"/>
        <v>0</v>
      </c>
    </row>
    <row r="44" spans="1:8" x14ac:dyDescent="0.25">
      <c r="A44" s="22"/>
      <c r="B44" s="28"/>
      <c r="C44" s="29">
        <v>15300</v>
      </c>
      <c r="D44" s="30" t="s">
        <v>41</v>
      </c>
      <c r="E44" s="37"/>
      <c r="F44" s="32">
        <v>700000</v>
      </c>
      <c r="G44" s="32">
        <v>0</v>
      </c>
      <c r="H44" s="32">
        <f t="shared" ref="H44" si="15">SUM(H45)</f>
        <v>700000</v>
      </c>
    </row>
    <row r="45" spans="1:8" ht="30" x14ac:dyDescent="0.25">
      <c r="A45" s="22"/>
      <c r="B45" s="33"/>
      <c r="C45" s="28"/>
      <c r="D45" s="34">
        <v>15302</v>
      </c>
      <c r="E45" s="35" t="s">
        <v>42</v>
      </c>
      <c r="F45" s="36">
        <v>700000</v>
      </c>
      <c r="G45" s="36">
        <v>0</v>
      </c>
      <c r="H45" s="36">
        <f t="shared" si="6"/>
        <v>700000</v>
      </c>
    </row>
    <row r="46" spans="1:8" x14ac:dyDescent="0.25">
      <c r="A46" s="22"/>
      <c r="B46" s="28"/>
      <c r="C46" s="29">
        <v>15400</v>
      </c>
      <c r="D46" s="30" t="s">
        <v>43</v>
      </c>
      <c r="E46" s="37"/>
      <c r="F46" s="32">
        <v>194807767</v>
      </c>
      <c r="G46" s="32">
        <v>4734983</v>
      </c>
      <c r="H46" s="32">
        <f t="shared" ref="H46" si="16">SUM(H47:H53)</f>
        <v>199542750</v>
      </c>
    </row>
    <row r="47" spans="1:8" x14ac:dyDescent="0.25">
      <c r="A47" s="22"/>
      <c r="B47" s="33"/>
      <c r="C47" s="28"/>
      <c r="D47" s="34">
        <v>15401</v>
      </c>
      <c r="E47" s="35" t="s">
        <v>44</v>
      </c>
      <c r="F47" s="36">
        <v>40578553</v>
      </c>
      <c r="G47" s="36">
        <v>962129</v>
      </c>
      <c r="H47" s="36">
        <f t="shared" si="6"/>
        <v>41540682</v>
      </c>
    </row>
    <row r="48" spans="1:8" x14ac:dyDescent="0.25">
      <c r="A48" s="22"/>
      <c r="B48" s="33"/>
      <c r="C48" s="28"/>
      <c r="D48" s="34">
        <v>15402</v>
      </c>
      <c r="E48" s="35" t="s">
        <v>45</v>
      </c>
      <c r="F48" s="36">
        <v>22437803</v>
      </c>
      <c r="G48" s="36">
        <v>510570</v>
      </c>
      <c r="H48" s="36">
        <f t="shared" si="6"/>
        <v>22948373</v>
      </c>
    </row>
    <row r="49" spans="1:8" x14ac:dyDescent="0.25">
      <c r="A49" s="22"/>
      <c r="B49" s="33"/>
      <c r="C49" s="28"/>
      <c r="D49" s="34">
        <v>15403</v>
      </c>
      <c r="E49" s="35" t="s">
        <v>46</v>
      </c>
      <c r="F49" s="36">
        <v>83914570</v>
      </c>
      <c r="G49" s="36">
        <v>2026347</v>
      </c>
      <c r="H49" s="36">
        <f t="shared" si="6"/>
        <v>85940917</v>
      </c>
    </row>
    <row r="50" spans="1:8" x14ac:dyDescent="0.25">
      <c r="A50" s="22"/>
      <c r="B50" s="33"/>
      <c r="C50" s="28"/>
      <c r="D50" s="34">
        <v>15404</v>
      </c>
      <c r="E50" s="35" t="s">
        <v>47</v>
      </c>
      <c r="F50" s="36">
        <v>19455384</v>
      </c>
      <c r="G50" s="36">
        <v>480265</v>
      </c>
      <c r="H50" s="36">
        <f t="shared" si="6"/>
        <v>19935649</v>
      </c>
    </row>
    <row r="51" spans="1:8" x14ac:dyDescent="0.25">
      <c r="A51" s="22"/>
      <c r="B51" s="33"/>
      <c r="C51" s="28"/>
      <c r="D51" s="34">
        <v>15405</v>
      </c>
      <c r="E51" s="35" t="s">
        <v>48</v>
      </c>
      <c r="F51" s="36">
        <v>6079216</v>
      </c>
      <c r="G51" s="36">
        <v>146800</v>
      </c>
      <c r="H51" s="36">
        <f t="shared" si="6"/>
        <v>6226016</v>
      </c>
    </row>
    <row r="52" spans="1:8" x14ac:dyDescent="0.25">
      <c r="A52" s="22"/>
      <c r="B52" s="33"/>
      <c r="C52" s="28"/>
      <c r="D52" s="34">
        <v>15406</v>
      </c>
      <c r="E52" s="35" t="s">
        <v>49</v>
      </c>
      <c r="F52" s="36">
        <v>15760928</v>
      </c>
      <c r="G52" s="36">
        <v>391918</v>
      </c>
      <c r="H52" s="36">
        <f t="shared" si="6"/>
        <v>16152846</v>
      </c>
    </row>
    <row r="53" spans="1:8" x14ac:dyDescent="0.25">
      <c r="A53" s="22"/>
      <c r="B53" s="33"/>
      <c r="C53" s="28"/>
      <c r="D53" s="34">
        <v>15412</v>
      </c>
      <c r="E53" s="35" t="s">
        <v>50</v>
      </c>
      <c r="F53" s="36">
        <v>6581313</v>
      </c>
      <c r="G53" s="36">
        <v>216954</v>
      </c>
      <c r="H53" s="36">
        <f t="shared" si="6"/>
        <v>6798267</v>
      </c>
    </row>
    <row r="54" spans="1:8" x14ac:dyDescent="0.25">
      <c r="A54" s="22"/>
      <c r="B54" s="28"/>
      <c r="C54" s="29">
        <v>15500</v>
      </c>
      <c r="D54" s="30" t="s">
        <v>51</v>
      </c>
      <c r="E54" s="37"/>
      <c r="F54" s="32">
        <v>0</v>
      </c>
      <c r="G54" s="32">
        <v>0</v>
      </c>
      <c r="H54" s="32">
        <f t="shared" ref="H54" si="17">SUM(H55)</f>
        <v>0</v>
      </c>
    </row>
    <row r="55" spans="1:8" x14ac:dyDescent="0.25">
      <c r="A55" s="22"/>
      <c r="B55" s="33"/>
      <c r="C55" s="28"/>
      <c r="D55" s="34">
        <v>15501</v>
      </c>
      <c r="E55" s="35" t="s">
        <v>52</v>
      </c>
      <c r="F55" s="36">
        <v>0</v>
      </c>
      <c r="G55" s="36">
        <v>0</v>
      </c>
      <c r="H55" s="36">
        <f t="shared" si="6"/>
        <v>0</v>
      </c>
    </row>
    <row r="56" spans="1:8" x14ac:dyDescent="0.25">
      <c r="A56" s="22"/>
      <c r="B56" s="28"/>
      <c r="C56" s="29">
        <v>15900</v>
      </c>
      <c r="D56" s="30" t="s">
        <v>39</v>
      </c>
      <c r="E56" s="37"/>
      <c r="F56" s="32">
        <v>6364220</v>
      </c>
      <c r="G56" s="32">
        <v>0</v>
      </c>
      <c r="H56" s="32">
        <f>SUM(H58:H58)</f>
        <v>6364220</v>
      </c>
    </row>
    <row r="57" spans="1:8" x14ac:dyDescent="0.25">
      <c r="A57" s="22"/>
      <c r="B57" s="33"/>
      <c r="C57" s="28"/>
      <c r="D57" s="41">
        <v>15901</v>
      </c>
      <c r="E57" s="42" t="s">
        <v>53</v>
      </c>
      <c r="F57" s="36">
        <v>0</v>
      </c>
      <c r="G57" s="36">
        <v>0</v>
      </c>
      <c r="H57" s="36">
        <f t="shared" si="6"/>
        <v>0</v>
      </c>
    </row>
    <row r="58" spans="1:8" ht="30" x14ac:dyDescent="0.25">
      <c r="A58" s="22"/>
      <c r="B58" s="33"/>
      <c r="C58" s="28"/>
      <c r="D58" s="34">
        <v>15913</v>
      </c>
      <c r="E58" s="35" t="s">
        <v>54</v>
      </c>
      <c r="F58" s="36">
        <v>6364220</v>
      </c>
      <c r="G58" s="36">
        <v>0</v>
      </c>
      <c r="H58" s="36">
        <f t="shared" si="6"/>
        <v>6364220</v>
      </c>
    </row>
    <row r="59" spans="1:8" x14ac:dyDescent="0.25">
      <c r="A59" s="22"/>
      <c r="B59" s="33"/>
      <c r="C59" s="28"/>
      <c r="D59" s="34">
        <v>15914</v>
      </c>
      <c r="E59" s="35" t="s">
        <v>55</v>
      </c>
      <c r="F59" s="36">
        <v>0</v>
      </c>
      <c r="G59" s="36">
        <v>0</v>
      </c>
      <c r="H59" s="36">
        <f t="shared" si="6"/>
        <v>0</v>
      </c>
    </row>
    <row r="60" spans="1:8" x14ac:dyDescent="0.25">
      <c r="A60" s="22"/>
      <c r="B60" s="23">
        <v>16000</v>
      </c>
      <c r="C60" s="24" t="s">
        <v>56</v>
      </c>
      <c r="D60" s="25"/>
      <c r="E60" s="38"/>
      <c r="F60" s="27">
        <v>11609956</v>
      </c>
      <c r="G60" s="27">
        <v>939846</v>
      </c>
      <c r="H60" s="27">
        <f t="shared" ref="H60:H61" si="18">SUM(H61)</f>
        <v>12549802</v>
      </c>
    </row>
    <row r="61" spans="1:8" x14ac:dyDescent="0.25">
      <c r="A61" s="22"/>
      <c r="B61" s="28"/>
      <c r="C61" s="29">
        <v>16100</v>
      </c>
      <c r="D61" s="30" t="s">
        <v>57</v>
      </c>
      <c r="E61" s="37"/>
      <c r="F61" s="32">
        <v>11609956</v>
      </c>
      <c r="G61" s="32">
        <v>939846</v>
      </c>
      <c r="H61" s="32">
        <f t="shared" si="18"/>
        <v>12549802</v>
      </c>
    </row>
    <row r="62" spans="1:8" ht="30" x14ac:dyDescent="0.25">
      <c r="A62" s="22"/>
      <c r="B62" s="33"/>
      <c r="C62" s="28"/>
      <c r="D62" s="34">
        <v>16101</v>
      </c>
      <c r="E62" s="35" t="s">
        <v>58</v>
      </c>
      <c r="F62" s="36">
        <v>11609956</v>
      </c>
      <c r="G62" s="36">
        <v>939846</v>
      </c>
      <c r="H62" s="36">
        <f t="shared" si="6"/>
        <v>12549802</v>
      </c>
    </row>
    <row r="63" spans="1:8" x14ac:dyDescent="0.25">
      <c r="A63" s="22"/>
      <c r="B63" s="23">
        <v>17000</v>
      </c>
      <c r="C63" s="24" t="s">
        <v>59</v>
      </c>
      <c r="D63" s="25"/>
      <c r="E63" s="38"/>
      <c r="F63" s="27">
        <v>9016800</v>
      </c>
      <c r="G63" s="27">
        <v>27404289</v>
      </c>
      <c r="H63" s="27">
        <f t="shared" ref="H63:H64" si="19">SUM(H64)</f>
        <v>36421089</v>
      </c>
    </row>
    <row r="64" spans="1:8" x14ac:dyDescent="0.25">
      <c r="A64" s="22"/>
      <c r="B64" s="28"/>
      <c r="C64" s="29">
        <v>17100</v>
      </c>
      <c r="D64" s="30" t="s">
        <v>60</v>
      </c>
      <c r="E64" s="37"/>
      <c r="F64" s="32">
        <v>9016800</v>
      </c>
      <c r="G64" s="32">
        <v>27404289</v>
      </c>
      <c r="H64" s="32">
        <f t="shared" si="19"/>
        <v>36421089</v>
      </c>
    </row>
    <row r="65" spans="1:8" x14ac:dyDescent="0.25">
      <c r="A65" s="22"/>
      <c r="B65" s="33"/>
      <c r="C65" s="28"/>
      <c r="D65" s="34">
        <v>17101</v>
      </c>
      <c r="E65" s="35" t="s">
        <v>61</v>
      </c>
      <c r="F65" s="36">
        <v>9016800</v>
      </c>
      <c r="G65" s="36">
        <v>27404289</v>
      </c>
      <c r="H65" s="36">
        <f t="shared" si="6"/>
        <v>36421089</v>
      </c>
    </row>
    <row r="66" spans="1:8" x14ac:dyDescent="0.25">
      <c r="A66" s="22"/>
      <c r="B66" s="33"/>
      <c r="C66" s="28"/>
      <c r="D66" s="34"/>
      <c r="E66" s="35"/>
      <c r="F66" s="36"/>
      <c r="G66" s="36"/>
      <c r="H66" s="36"/>
    </row>
    <row r="67" spans="1:8" x14ac:dyDescent="0.25">
      <c r="A67" s="17">
        <v>20000</v>
      </c>
      <c r="B67" s="18" t="s">
        <v>62</v>
      </c>
      <c r="C67" s="19"/>
      <c r="D67" s="19"/>
      <c r="E67" s="43"/>
      <c r="F67" s="44">
        <v>39351276.970000006</v>
      </c>
      <c r="G67" s="44">
        <v>1072122.17</v>
      </c>
      <c r="H67" s="44">
        <f t="shared" ref="H67" si="20">SUM(H68,H85,H92,H95,H112,H121,H125,H133)</f>
        <v>40423399.140000001</v>
      </c>
    </row>
    <row r="68" spans="1:8" x14ac:dyDescent="0.25">
      <c r="A68" s="22"/>
      <c r="B68" s="23">
        <v>21000</v>
      </c>
      <c r="C68" s="24" t="s">
        <v>63</v>
      </c>
      <c r="D68" s="25"/>
      <c r="E68" s="38"/>
      <c r="F68" s="27">
        <v>17298900.580000002</v>
      </c>
      <c r="G68" s="27">
        <v>207163.24000000002</v>
      </c>
      <c r="H68" s="27">
        <f>SUM(H69,H73,H75,H77,H79,H81,H83)</f>
        <v>17506063.82</v>
      </c>
    </row>
    <row r="69" spans="1:8" x14ac:dyDescent="0.25">
      <c r="A69" s="22"/>
      <c r="B69" s="28"/>
      <c r="C69" s="29">
        <v>21100</v>
      </c>
      <c r="D69" s="30" t="s">
        <v>64</v>
      </c>
      <c r="E69" s="37"/>
      <c r="F69" s="32">
        <v>9353838.7000000011</v>
      </c>
      <c r="G69" s="32">
        <v>83205.600000000006</v>
      </c>
      <c r="H69" s="32">
        <f>SUM(H70:H72)</f>
        <v>9437044.3000000007</v>
      </c>
    </row>
    <row r="70" spans="1:8" x14ac:dyDescent="0.25">
      <c r="A70" s="22"/>
      <c r="B70" s="33"/>
      <c r="C70" s="28"/>
      <c r="D70" s="34">
        <v>21101</v>
      </c>
      <c r="E70" s="35" t="s">
        <v>65</v>
      </c>
      <c r="F70" s="36">
        <v>8918321.7200000007</v>
      </c>
      <c r="G70" s="36">
        <v>75205.600000000006</v>
      </c>
      <c r="H70" s="36">
        <f t="shared" si="6"/>
        <v>8993527.3200000003</v>
      </c>
    </row>
    <row r="71" spans="1:8" x14ac:dyDescent="0.25">
      <c r="A71" s="22"/>
      <c r="B71" s="33"/>
      <c r="C71" s="28"/>
      <c r="D71" s="34">
        <v>21102</v>
      </c>
      <c r="E71" s="35" t="s">
        <v>66</v>
      </c>
      <c r="F71" s="36">
        <v>435516.98</v>
      </c>
      <c r="G71" s="36">
        <v>8000</v>
      </c>
      <c r="H71" s="36">
        <f t="shared" si="6"/>
        <v>443516.98</v>
      </c>
    </row>
    <row r="72" spans="1:8" x14ac:dyDescent="0.25">
      <c r="A72" s="22"/>
      <c r="B72" s="33"/>
      <c r="C72" s="28"/>
      <c r="D72" s="45">
        <v>21103</v>
      </c>
      <c r="E72" s="46" t="s">
        <v>67</v>
      </c>
      <c r="F72" s="36">
        <v>0</v>
      </c>
      <c r="G72" s="36">
        <v>0</v>
      </c>
      <c r="H72" s="36">
        <f t="shared" si="6"/>
        <v>0</v>
      </c>
    </row>
    <row r="73" spans="1:8" x14ac:dyDescent="0.25">
      <c r="A73" s="22"/>
      <c r="B73" s="28"/>
      <c r="C73" s="29">
        <v>21200</v>
      </c>
      <c r="D73" s="30" t="s">
        <v>68</v>
      </c>
      <c r="E73" s="37"/>
      <c r="F73" s="32">
        <v>1213995.96</v>
      </c>
      <c r="G73" s="32">
        <v>8000</v>
      </c>
      <c r="H73" s="32">
        <f t="shared" ref="H73" si="21">SUM(H74)</f>
        <v>1221995.96</v>
      </c>
    </row>
    <row r="74" spans="1:8" ht="30" x14ac:dyDescent="0.25">
      <c r="A74" s="22"/>
      <c r="B74" s="33"/>
      <c r="C74" s="28"/>
      <c r="D74" s="34">
        <v>21201</v>
      </c>
      <c r="E74" s="35" t="s">
        <v>68</v>
      </c>
      <c r="F74" s="36">
        <v>1213995.96</v>
      </c>
      <c r="G74" s="36">
        <v>8000</v>
      </c>
      <c r="H74" s="36">
        <f t="shared" si="6"/>
        <v>1221995.96</v>
      </c>
    </row>
    <row r="75" spans="1:8" x14ac:dyDescent="0.25">
      <c r="A75" s="22"/>
      <c r="B75" s="28"/>
      <c r="C75" s="29">
        <v>21400</v>
      </c>
      <c r="D75" s="30" t="s">
        <v>69</v>
      </c>
      <c r="E75" s="37"/>
      <c r="F75" s="32">
        <v>2966034</v>
      </c>
      <c r="G75" s="32">
        <v>14957.6</v>
      </c>
      <c r="H75" s="32">
        <f t="shared" ref="H75" si="22">SUM(H76)</f>
        <v>2980991.6</v>
      </c>
    </row>
    <row r="76" spans="1:8" ht="45" x14ac:dyDescent="0.25">
      <c r="A76" s="22"/>
      <c r="B76" s="33"/>
      <c r="C76" s="28"/>
      <c r="D76" s="34">
        <v>21401</v>
      </c>
      <c r="E76" s="35" t="s">
        <v>70</v>
      </c>
      <c r="F76" s="36">
        <v>2966034</v>
      </c>
      <c r="G76" s="36">
        <v>14957.6</v>
      </c>
      <c r="H76" s="36">
        <f t="shared" ref="H76:H142" si="23">SUM(F76:G76)</f>
        <v>2980991.6</v>
      </c>
    </row>
    <row r="77" spans="1:8" x14ac:dyDescent="0.25">
      <c r="A77" s="22"/>
      <c r="B77" s="28"/>
      <c r="C77" s="29">
        <v>21500</v>
      </c>
      <c r="D77" s="30" t="s">
        <v>71</v>
      </c>
      <c r="E77" s="37"/>
      <c r="F77" s="32">
        <v>881799.96</v>
      </c>
      <c r="G77" s="32">
        <v>81000</v>
      </c>
      <c r="H77" s="32">
        <f t="shared" ref="H77" si="24">SUM(H78)</f>
        <v>962799.96</v>
      </c>
    </row>
    <row r="78" spans="1:8" ht="30" x14ac:dyDescent="0.25">
      <c r="A78" s="22"/>
      <c r="B78" s="33"/>
      <c r="C78" s="28"/>
      <c r="D78" s="34">
        <v>21501</v>
      </c>
      <c r="E78" s="35" t="s">
        <v>72</v>
      </c>
      <c r="F78" s="36">
        <v>881799.96</v>
      </c>
      <c r="G78" s="36">
        <v>81000</v>
      </c>
      <c r="H78" s="36">
        <f t="shared" si="23"/>
        <v>962799.96</v>
      </c>
    </row>
    <row r="79" spans="1:8" x14ac:dyDescent="0.25">
      <c r="A79" s="22"/>
      <c r="B79" s="28"/>
      <c r="C79" s="29">
        <v>21600</v>
      </c>
      <c r="D79" s="30" t="s">
        <v>73</v>
      </c>
      <c r="E79" s="37"/>
      <c r="F79" s="32">
        <v>2804400</v>
      </c>
      <c r="G79" s="32">
        <v>20000.04</v>
      </c>
      <c r="H79" s="32">
        <f t="shared" ref="H79" si="25">SUM(H80)</f>
        <v>2824400.04</v>
      </c>
    </row>
    <row r="80" spans="1:8" x14ac:dyDescent="0.25">
      <c r="A80" s="22"/>
      <c r="B80" s="33"/>
      <c r="C80" s="28"/>
      <c r="D80" s="34">
        <v>21601</v>
      </c>
      <c r="E80" s="35" t="s">
        <v>73</v>
      </c>
      <c r="F80" s="36">
        <v>2804400</v>
      </c>
      <c r="G80" s="36">
        <v>20000.04</v>
      </c>
      <c r="H80" s="36">
        <f t="shared" si="23"/>
        <v>2824400.04</v>
      </c>
    </row>
    <row r="81" spans="1:8" x14ac:dyDescent="0.25">
      <c r="A81" s="22"/>
      <c r="B81" s="28"/>
      <c r="C81" s="29">
        <v>21700</v>
      </c>
      <c r="D81" s="30" t="s">
        <v>74</v>
      </c>
      <c r="E81" s="37"/>
      <c r="F81" s="32">
        <v>0</v>
      </c>
      <c r="G81" s="32">
        <v>0</v>
      </c>
      <c r="H81" s="32">
        <f>SUM(H82)</f>
        <v>0</v>
      </c>
    </row>
    <row r="82" spans="1:8" x14ac:dyDescent="0.25">
      <c r="A82" s="22"/>
      <c r="B82" s="33"/>
      <c r="C82" s="28"/>
      <c r="D82" s="45">
        <v>21701</v>
      </c>
      <c r="E82" s="46" t="s">
        <v>75</v>
      </c>
      <c r="F82" s="36">
        <v>0</v>
      </c>
      <c r="G82" s="36">
        <v>0</v>
      </c>
      <c r="H82" s="36">
        <f t="shared" si="23"/>
        <v>0</v>
      </c>
    </row>
    <row r="83" spans="1:8" x14ac:dyDescent="0.25">
      <c r="A83" s="22"/>
      <c r="B83" s="28"/>
      <c r="C83" s="29">
        <v>21800</v>
      </c>
      <c r="D83" s="30" t="s">
        <v>76</v>
      </c>
      <c r="E83" s="37"/>
      <c r="F83" s="32">
        <v>78831.960000000006</v>
      </c>
      <c r="G83" s="32">
        <v>0</v>
      </c>
      <c r="H83" s="32">
        <f t="shared" ref="H83" si="26">SUM(H84)</f>
        <v>78831.960000000006</v>
      </c>
    </row>
    <row r="84" spans="1:8" x14ac:dyDescent="0.25">
      <c r="A84" s="22"/>
      <c r="B84" s="33"/>
      <c r="C84" s="28"/>
      <c r="D84" s="34">
        <v>21801</v>
      </c>
      <c r="E84" s="35" t="s">
        <v>77</v>
      </c>
      <c r="F84" s="36">
        <v>78831.960000000006</v>
      </c>
      <c r="G84" s="36">
        <v>0</v>
      </c>
      <c r="H84" s="36">
        <f t="shared" si="23"/>
        <v>78831.960000000006</v>
      </c>
    </row>
    <row r="85" spans="1:8" x14ac:dyDescent="0.25">
      <c r="A85" s="22"/>
      <c r="B85" s="23">
        <v>22000</v>
      </c>
      <c r="C85" s="24" t="s">
        <v>78</v>
      </c>
      <c r="D85" s="25"/>
      <c r="E85" s="38"/>
      <c r="F85" s="27">
        <v>763006.92</v>
      </c>
      <c r="G85" s="27">
        <v>64138.559999999998</v>
      </c>
      <c r="H85" s="27">
        <f>SUM(H86,H90)</f>
        <v>827145.48</v>
      </c>
    </row>
    <row r="86" spans="1:8" x14ac:dyDescent="0.25">
      <c r="A86" s="22"/>
      <c r="B86" s="28"/>
      <c r="C86" s="29">
        <v>22100</v>
      </c>
      <c r="D86" s="30" t="s">
        <v>79</v>
      </c>
      <c r="E86" s="37"/>
      <c r="F86" s="32">
        <v>673006.92</v>
      </c>
      <c r="G86" s="32">
        <v>64138.559999999998</v>
      </c>
      <c r="H86" s="32">
        <f t="shared" ref="H86" si="27">SUM(H87:H89)</f>
        <v>737145.48</v>
      </c>
    </row>
    <row r="87" spans="1:8" x14ac:dyDescent="0.25">
      <c r="A87" s="22"/>
      <c r="B87" s="33"/>
      <c r="C87" s="28"/>
      <c r="D87" s="34">
        <v>22104</v>
      </c>
      <c r="E87" s="35" t="s">
        <v>80</v>
      </c>
      <c r="F87" s="36">
        <v>99999.96</v>
      </c>
      <c r="G87" s="36">
        <v>0</v>
      </c>
      <c r="H87" s="36">
        <f t="shared" si="23"/>
        <v>99999.96</v>
      </c>
    </row>
    <row r="88" spans="1:8" x14ac:dyDescent="0.25">
      <c r="A88" s="22"/>
      <c r="B88" s="33"/>
      <c r="C88" s="28"/>
      <c r="D88" s="34">
        <v>22105</v>
      </c>
      <c r="E88" s="35" t="s">
        <v>81</v>
      </c>
      <c r="F88" s="36">
        <v>433306.92</v>
      </c>
      <c r="G88" s="36">
        <v>28900.02</v>
      </c>
      <c r="H88" s="36">
        <f t="shared" si="23"/>
        <v>462206.94</v>
      </c>
    </row>
    <row r="89" spans="1:8" x14ac:dyDescent="0.25">
      <c r="A89" s="22"/>
      <c r="B89" s="33"/>
      <c r="C89" s="28"/>
      <c r="D89" s="34">
        <v>22106</v>
      </c>
      <c r="E89" s="35" t="s">
        <v>82</v>
      </c>
      <c r="F89" s="36">
        <v>139700.04</v>
      </c>
      <c r="G89" s="36">
        <v>35238.54</v>
      </c>
      <c r="H89" s="36">
        <f t="shared" si="23"/>
        <v>174938.58000000002</v>
      </c>
    </row>
    <row r="90" spans="1:8" x14ac:dyDescent="0.25">
      <c r="A90" s="22"/>
      <c r="B90" s="28"/>
      <c r="C90" s="29">
        <v>22300</v>
      </c>
      <c r="D90" s="30" t="s">
        <v>83</v>
      </c>
      <c r="E90" s="37"/>
      <c r="F90" s="32">
        <v>90000</v>
      </c>
      <c r="G90" s="32">
        <v>0</v>
      </c>
      <c r="H90" s="32">
        <f t="shared" ref="H90" si="28">SUM(H91)</f>
        <v>90000</v>
      </c>
    </row>
    <row r="91" spans="1:8" ht="30" x14ac:dyDescent="0.25">
      <c r="A91" s="22"/>
      <c r="B91" s="33"/>
      <c r="C91" s="47"/>
      <c r="D91" s="48">
        <v>22301</v>
      </c>
      <c r="E91" s="46" t="s">
        <v>83</v>
      </c>
      <c r="F91" s="36">
        <v>90000</v>
      </c>
      <c r="G91" s="36">
        <v>0</v>
      </c>
      <c r="H91" s="36">
        <f t="shared" si="23"/>
        <v>90000</v>
      </c>
    </row>
    <row r="92" spans="1:8" x14ac:dyDescent="0.25">
      <c r="A92" s="22"/>
      <c r="B92" s="23">
        <v>23000</v>
      </c>
      <c r="C92" s="24" t="s">
        <v>259</v>
      </c>
      <c r="D92" s="25"/>
      <c r="E92" s="38"/>
      <c r="F92" s="27">
        <v>4536</v>
      </c>
      <c r="G92" s="27">
        <v>0</v>
      </c>
      <c r="H92" s="27">
        <f t="shared" ref="H92:H93" si="29">SUM(H93)</f>
        <v>4536</v>
      </c>
    </row>
    <row r="93" spans="1:8" x14ac:dyDescent="0.25">
      <c r="A93" s="22"/>
      <c r="B93" s="28"/>
      <c r="C93" s="29">
        <v>23200</v>
      </c>
      <c r="D93" s="30" t="s">
        <v>260</v>
      </c>
      <c r="E93" s="37"/>
      <c r="F93" s="32">
        <v>4536</v>
      </c>
      <c r="G93" s="32">
        <v>0</v>
      </c>
      <c r="H93" s="32">
        <f t="shared" si="29"/>
        <v>4536</v>
      </c>
    </row>
    <row r="94" spans="1:8" ht="30" x14ac:dyDescent="0.25">
      <c r="A94" s="22"/>
      <c r="B94" s="33"/>
      <c r="C94" s="47"/>
      <c r="D94" s="48">
        <v>23201</v>
      </c>
      <c r="E94" s="46" t="s">
        <v>260</v>
      </c>
      <c r="F94" s="36">
        <v>4536</v>
      </c>
      <c r="G94" s="36">
        <v>0</v>
      </c>
      <c r="H94" s="36">
        <f t="shared" si="23"/>
        <v>4536</v>
      </c>
    </row>
    <row r="95" spans="1:8" x14ac:dyDescent="0.25">
      <c r="A95" s="22"/>
      <c r="B95" s="23">
        <v>24000</v>
      </c>
      <c r="C95" s="24" t="s">
        <v>84</v>
      </c>
      <c r="D95" s="25"/>
      <c r="E95" s="38"/>
      <c r="F95" s="27">
        <v>3038274.6799999997</v>
      </c>
      <c r="G95" s="27">
        <v>47044.04</v>
      </c>
      <c r="H95" s="27">
        <f>SUM(H96,H98,H100,H102,H104,H106,H108,H110)</f>
        <v>3085318.7199999997</v>
      </c>
    </row>
    <row r="96" spans="1:8" x14ac:dyDescent="0.25">
      <c r="A96" s="22"/>
      <c r="B96" s="28"/>
      <c r="C96" s="29">
        <v>24200</v>
      </c>
      <c r="D96" s="30" t="s">
        <v>85</v>
      </c>
      <c r="E96" s="37"/>
      <c r="F96" s="32">
        <v>0</v>
      </c>
      <c r="G96" s="32">
        <v>0</v>
      </c>
      <c r="H96" s="32">
        <f t="shared" ref="H96" si="30">SUM(H97)</f>
        <v>0</v>
      </c>
    </row>
    <row r="97" spans="1:8" x14ac:dyDescent="0.25">
      <c r="A97" s="22"/>
      <c r="B97" s="33"/>
      <c r="C97" s="28"/>
      <c r="D97" s="34">
        <v>24201</v>
      </c>
      <c r="E97" s="35" t="s">
        <v>85</v>
      </c>
      <c r="F97" s="36">
        <v>0</v>
      </c>
      <c r="G97" s="36">
        <v>0</v>
      </c>
      <c r="H97" s="36">
        <f t="shared" si="23"/>
        <v>0</v>
      </c>
    </row>
    <row r="98" spans="1:8" x14ac:dyDescent="0.25">
      <c r="A98" s="22"/>
      <c r="B98" s="28"/>
      <c r="C98" s="29">
        <v>24300</v>
      </c>
      <c r="D98" s="30" t="s">
        <v>86</v>
      </c>
      <c r="E98" s="37"/>
      <c r="F98" s="32">
        <v>196114.44</v>
      </c>
      <c r="G98" s="32">
        <v>0</v>
      </c>
      <c r="H98" s="32">
        <f t="shared" ref="H98" si="31">SUM(H99)</f>
        <v>196114.44</v>
      </c>
    </row>
    <row r="99" spans="1:8" x14ac:dyDescent="0.25">
      <c r="A99" s="22"/>
      <c r="B99" s="33"/>
      <c r="C99" s="28"/>
      <c r="D99" s="34">
        <v>24301</v>
      </c>
      <c r="E99" s="35" t="s">
        <v>86</v>
      </c>
      <c r="F99" s="36">
        <v>196114.44</v>
      </c>
      <c r="G99" s="36">
        <v>0</v>
      </c>
      <c r="H99" s="36">
        <f t="shared" si="23"/>
        <v>196114.44</v>
      </c>
    </row>
    <row r="100" spans="1:8" x14ac:dyDescent="0.25">
      <c r="A100" s="22"/>
      <c r="B100" s="28"/>
      <c r="C100" s="29">
        <v>24400</v>
      </c>
      <c r="D100" s="30" t="s">
        <v>87</v>
      </c>
      <c r="E100" s="37"/>
      <c r="F100" s="32">
        <v>0</v>
      </c>
      <c r="G100" s="32">
        <v>0</v>
      </c>
      <c r="H100" s="32">
        <f t="shared" ref="H100" si="32">SUM(H101)</f>
        <v>0</v>
      </c>
    </row>
    <row r="101" spans="1:8" x14ac:dyDescent="0.25">
      <c r="A101" s="22"/>
      <c r="B101" s="33"/>
      <c r="C101" s="28"/>
      <c r="D101" s="34">
        <v>24401</v>
      </c>
      <c r="E101" s="35" t="s">
        <v>87</v>
      </c>
      <c r="F101" s="36">
        <v>0</v>
      </c>
      <c r="G101" s="36">
        <v>0</v>
      </c>
      <c r="H101" s="36">
        <f t="shared" si="23"/>
        <v>0</v>
      </c>
    </row>
    <row r="102" spans="1:8" x14ac:dyDescent="0.25">
      <c r="A102" s="22"/>
      <c r="B102" s="28"/>
      <c r="C102" s="29">
        <v>24500</v>
      </c>
      <c r="D102" s="30" t="s">
        <v>88</v>
      </c>
      <c r="E102" s="37"/>
      <c r="F102" s="32">
        <v>0</v>
      </c>
      <c r="G102" s="32">
        <v>0</v>
      </c>
      <c r="H102" s="32">
        <f t="shared" ref="H102" si="33">SUM(H103)</f>
        <v>0</v>
      </c>
    </row>
    <row r="103" spans="1:8" x14ac:dyDescent="0.25">
      <c r="A103" s="22"/>
      <c r="B103" s="33"/>
      <c r="C103" s="28"/>
      <c r="D103" s="34">
        <v>24501</v>
      </c>
      <c r="E103" s="35" t="s">
        <v>88</v>
      </c>
      <c r="F103" s="36">
        <v>0</v>
      </c>
      <c r="G103" s="36">
        <v>0</v>
      </c>
      <c r="H103" s="36">
        <f t="shared" si="23"/>
        <v>0</v>
      </c>
    </row>
    <row r="104" spans="1:8" x14ac:dyDescent="0.25">
      <c r="A104" s="22"/>
      <c r="B104" s="28"/>
      <c r="C104" s="29">
        <v>24600</v>
      </c>
      <c r="D104" s="30" t="s">
        <v>89</v>
      </c>
      <c r="E104" s="37"/>
      <c r="F104" s="32">
        <v>1003340.52</v>
      </c>
      <c r="G104" s="32">
        <v>47044.04</v>
      </c>
      <c r="H104" s="32">
        <f t="shared" ref="H104" si="34">SUM(H105)</f>
        <v>1050384.56</v>
      </c>
    </row>
    <row r="105" spans="1:8" x14ac:dyDescent="0.25">
      <c r="A105" s="22"/>
      <c r="B105" s="33"/>
      <c r="C105" s="28"/>
      <c r="D105" s="34">
        <v>24601</v>
      </c>
      <c r="E105" s="35" t="s">
        <v>90</v>
      </c>
      <c r="F105" s="36">
        <v>1003340.52</v>
      </c>
      <c r="G105" s="36">
        <v>47044.04</v>
      </c>
      <c r="H105" s="36">
        <f t="shared" si="23"/>
        <v>1050384.56</v>
      </c>
    </row>
    <row r="106" spans="1:8" x14ac:dyDescent="0.25">
      <c r="A106" s="22"/>
      <c r="B106" s="28"/>
      <c r="C106" s="29">
        <v>24700</v>
      </c>
      <c r="D106" s="30" t="s">
        <v>91</v>
      </c>
      <c r="E106" s="37"/>
      <c r="F106" s="32">
        <v>168475.92</v>
      </c>
      <c r="G106" s="32">
        <v>0</v>
      </c>
      <c r="H106" s="32">
        <f t="shared" ref="H106" si="35">SUM(H107)</f>
        <v>168475.92</v>
      </c>
    </row>
    <row r="107" spans="1:8" ht="30" x14ac:dyDescent="0.25">
      <c r="A107" s="22"/>
      <c r="B107" s="33"/>
      <c r="C107" s="28"/>
      <c r="D107" s="34">
        <v>24701</v>
      </c>
      <c r="E107" s="35" t="s">
        <v>91</v>
      </c>
      <c r="F107" s="36">
        <v>168475.92</v>
      </c>
      <c r="G107" s="36">
        <v>0</v>
      </c>
      <c r="H107" s="36">
        <f t="shared" si="23"/>
        <v>168475.92</v>
      </c>
    </row>
    <row r="108" spans="1:8" x14ac:dyDescent="0.25">
      <c r="A108" s="22"/>
      <c r="B108" s="28"/>
      <c r="C108" s="29">
        <v>24800</v>
      </c>
      <c r="D108" s="30" t="s">
        <v>92</v>
      </c>
      <c r="E108" s="37"/>
      <c r="F108" s="32">
        <v>669767.76</v>
      </c>
      <c r="G108" s="32">
        <v>0</v>
      </c>
      <c r="H108" s="32">
        <f>SUM(H109)</f>
        <v>669767.76</v>
      </c>
    </row>
    <row r="109" spans="1:8" x14ac:dyDescent="0.25">
      <c r="A109" s="22"/>
      <c r="B109" s="33"/>
      <c r="C109" s="28"/>
      <c r="D109" s="34">
        <v>24801</v>
      </c>
      <c r="E109" s="35" t="s">
        <v>92</v>
      </c>
      <c r="F109" s="36">
        <v>669767.76</v>
      </c>
      <c r="G109" s="36">
        <v>0</v>
      </c>
      <c r="H109" s="36">
        <f t="shared" si="23"/>
        <v>669767.76</v>
      </c>
    </row>
    <row r="110" spans="1:8" x14ac:dyDescent="0.25">
      <c r="A110" s="22"/>
      <c r="B110" s="28"/>
      <c r="C110" s="29">
        <v>24900</v>
      </c>
      <c r="D110" s="30" t="s">
        <v>93</v>
      </c>
      <c r="E110" s="37"/>
      <c r="F110" s="32">
        <v>1000576.04</v>
      </c>
      <c r="G110" s="32">
        <v>0</v>
      </c>
      <c r="H110" s="32">
        <f t="shared" ref="H110" si="36">SUM(H111)</f>
        <v>1000576.04</v>
      </c>
    </row>
    <row r="111" spans="1:8" ht="30" x14ac:dyDescent="0.25">
      <c r="A111" s="22"/>
      <c r="B111" s="33"/>
      <c r="C111" s="28"/>
      <c r="D111" s="34">
        <v>24901</v>
      </c>
      <c r="E111" s="35" t="s">
        <v>93</v>
      </c>
      <c r="F111" s="36">
        <v>1000576.04</v>
      </c>
      <c r="G111" s="36">
        <v>0</v>
      </c>
      <c r="H111" s="36">
        <f t="shared" si="23"/>
        <v>1000576.04</v>
      </c>
    </row>
    <row r="112" spans="1:8" x14ac:dyDescent="0.25">
      <c r="A112" s="22"/>
      <c r="B112" s="23">
        <v>25000</v>
      </c>
      <c r="C112" s="24" t="s">
        <v>94</v>
      </c>
      <c r="D112" s="25"/>
      <c r="E112" s="38"/>
      <c r="F112" s="27">
        <v>2113149.7599999998</v>
      </c>
      <c r="G112" s="27">
        <v>0</v>
      </c>
      <c r="H112" s="27">
        <f>SUM(H113,H115,H117,H119)</f>
        <v>2113149.7599999998</v>
      </c>
    </row>
    <row r="113" spans="1:8" x14ac:dyDescent="0.25">
      <c r="A113" s="22"/>
      <c r="B113" s="28"/>
      <c r="C113" s="29">
        <v>25300</v>
      </c>
      <c r="D113" s="30" t="s">
        <v>95</v>
      </c>
      <c r="E113" s="37"/>
      <c r="F113" s="32">
        <v>193604.7</v>
      </c>
      <c r="G113" s="32">
        <v>0</v>
      </c>
      <c r="H113" s="32">
        <f t="shared" ref="H113" si="37">SUM(H114)</f>
        <v>193604.7</v>
      </c>
    </row>
    <row r="114" spans="1:8" x14ac:dyDescent="0.25">
      <c r="A114" s="22"/>
      <c r="B114" s="33"/>
      <c r="C114" s="28"/>
      <c r="D114" s="34">
        <v>25301</v>
      </c>
      <c r="E114" s="35" t="s">
        <v>95</v>
      </c>
      <c r="F114" s="36">
        <v>193604.7</v>
      </c>
      <c r="G114" s="36">
        <v>0</v>
      </c>
      <c r="H114" s="36">
        <f t="shared" si="23"/>
        <v>193604.7</v>
      </c>
    </row>
    <row r="115" spans="1:8" x14ac:dyDescent="0.25">
      <c r="A115" s="22"/>
      <c r="B115" s="28"/>
      <c r="C115" s="29">
        <v>25400</v>
      </c>
      <c r="D115" s="30" t="s">
        <v>96</v>
      </c>
      <c r="E115" s="37"/>
      <c r="F115" s="32">
        <v>1897057.04</v>
      </c>
      <c r="G115" s="32">
        <v>0</v>
      </c>
      <c r="H115" s="32">
        <f t="shared" ref="H115" si="38">SUM(H116)</f>
        <v>1897057.04</v>
      </c>
    </row>
    <row r="116" spans="1:8" ht="30" x14ac:dyDescent="0.25">
      <c r="A116" s="22"/>
      <c r="B116" s="33"/>
      <c r="C116" s="28"/>
      <c r="D116" s="34">
        <v>25401</v>
      </c>
      <c r="E116" s="35" t="s">
        <v>96</v>
      </c>
      <c r="F116" s="36">
        <v>1897057.04</v>
      </c>
      <c r="G116" s="36">
        <v>0</v>
      </c>
      <c r="H116" s="36">
        <f t="shared" si="23"/>
        <v>1897057.04</v>
      </c>
    </row>
    <row r="117" spans="1:8" x14ac:dyDescent="0.25">
      <c r="A117" s="22"/>
      <c r="B117" s="28"/>
      <c r="C117" s="29">
        <v>25500</v>
      </c>
      <c r="D117" s="30" t="s">
        <v>97</v>
      </c>
      <c r="E117" s="37"/>
      <c r="F117" s="32">
        <v>22488.02</v>
      </c>
      <c r="G117" s="32">
        <v>0</v>
      </c>
      <c r="H117" s="32">
        <f t="shared" ref="H117" si="39">SUM(H118)</f>
        <v>22488.02</v>
      </c>
    </row>
    <row r="118" spans="1:8" ht="30" x14ac:dyDescent="0.25">
      <c r="A118" s="22"/>
      <c r="B118" s="33"/>
      <c r="C118" s="28"/>
      <c r="D118" s="34">
        <v>25501</v>
      </c>
      <c r="E118" s="35" t="s">
        <v>97</v>
      </c>
      <c r="F118" s="36">
        <v>22488.02</v>
      </c>
      <c r="G118" s="36">
        <v>0</v>
      </c>
      <c r="H118" s="36">
        <f t="shared" si="23"/>
        <v>22488.02</v>
      </c>
    </row>
    <row r="119" spans="1:8" x14ac:dyDescent="0.25">
      <c r="A119" s="22"/>
      <c r="B119" s="28"/>
      <c r="C119" s="29">
        <v>25600</v>
      </c>
      <c r="D119" s="30" t="s">
        <v>98</v>
      </c>
      <c r="E119" s="37"/>
      <c r="F119" s="32">
        <v>0</v>
      </c>
      <c r="G119" s="32">
        <v>0</v>
      </c>
      <c r="H119" s="32">
        <f>SUM(H120)</f>
        <v>0</v>
      </c>
    </row>
    <row r="120" spans="1:8" ht="30" x14ac:dyDescent="0.25">
      <c r="A120" s="22"/>
      <c r="B120" s="33"/>
      <c r="C120" s="47"/>
      <c r="D120" s="48">
        <v>25601</v>
      </c>
      <c r="E120" s="49" t="s">
        <v>98</v>
      </c>
      <c r="F120" s="36">
        <v>0</v>
      </c>
      <c r="G120" s="36">
        <v>0</v>
      </c>
      <c r="H120" s="36">
        <f t="shared" si="23"/>
        <v>0</v>
      </c>
    </row>
    <row r="121" spans="1:8" x14ac:dyDescent="0.25">
      <c r="A121" s="22"/>
      <c r="B121" s="23">
        <v>26000</v>
      </c>
      <c r="C121" s="24" t="s">
        <v>99</v>
      </c>
      <c r="D121" s="25"/>
      <c r="E121" s="38"/>
      <c r="F121" s="27">
        <v>11253550</v>
      </c>
      <c r="G121" s="27">
        <v>99505.919999999998</v>
      </c>
      <c r="H121" s="27">
        <f t="shared" ref="H121" si="40">SUM(H122)</f>
        <v>11353055.92</v>
      </c>
    </row>
    <row r="122" spans="1:8" x14ac:dyDescent="0.25">
      <c r="A122" s="22"/>
      <c r="B122" s="28"/>
      <c r="C122" s="29">
        <v>26100</v>
      </c>
      <c r="D122" s="30" t="s">
        <v>99</v>
      </c>
      <c r="E122" s="37"/>
      <c r="F122" s="32">
        <v>11253550</v>
      </c>
      <c r="G122" s="32">
        <v>99505.919999999998</v>
      </c>
      <c r="H122" s="32">
        <f t="shared" ref="H122" si="41">SUM(H123:H124)</f>
        <v>11353055.92</v>
      </c>
    </row>
    <row r="123" spans="1:8" x14ac:dyDescent="0.25">
      <c r="A123" s="22"/>
      <c r="B123" s="33"/>
      <c r="C123" s="28"/>
      <c r="D123" s="34">
        <v>26101</v>
      </c>
      <c r="E123" s="35" t="s">
        <v>100</v>
      </c>
      <c r="F123" s="36">
        <v>11200000</v>
      </c>
      <c r="G123" s="36">
        <v>99505.919999999998</v>
      </c>
      <c r="H123" s="36">
        <f t="shared" si="23"/>
        <v>11299505.92</v>
      </c>
    </row>
    <row r="124" spans="1:8" x14ac:dyDescent="0.25">
      <c r="A124" s="22"/>
      <c r="B124" s="33"/>
      <c r="C124" s="28"/>
      <c r="D124" s="34">
        <v>26102</v>
      </c>
      <c r="E124" s="35" t="s">
        <v>101</v>
      </c>
      <c r="F124" s="36">
        <v>53550</v>
      </c>
      <c r="G124" s="36">
        <v>0</v>
      </c>
      <c r="H124" s="36">
        <f t="shared" si="23"/>
        <v>53550</v>
      </c>
    </row>
    <row r="125" spans="1:8" x14ac:dyDescent="0.25">
      <c r="A125" s="22"/>
      <c r="B125" s="23">
        <v>27000</v>
      </c>
      <c r="C125" s="24" t="s">
        <v>102</v>
      </c>
      <c r="D125" s="25"/>
      <c r="E125" s="38"/>
      <c r="F125" s="27">
        <v>657242</v>
      </c>
      <c r="G125" s="27">
        <v>0</v>
      </c>
      <c r="H125" s="27">
        <f t="shared" ref="H125" si="42">SUM(H126,H129,H131)</f>
        <v>657242</v>
      </c>
    </row>
    <row r="126" spans="1:8" x14ac:dyDescent="0.25">
      <c r="A126" s="22"/>
      <c r="B126" s="28"/>
      <c r="C126" s="29">
        <v>27100</v>
      </c>
      <c r="D126" s="30" t="s">
        <v>103</v>
      </c>
      <c r="E126" s="37"/>
      <c r="F126" s="32">
        <v>454650</v>
      </c>
      <c r="G126" s="32">
        <v>0</v>
      </c>
      <c r="H126" s="32">
        <f>SUM(H127:H128)</f>
        <v>454650</v>
      </c>
    </row>
    <row r="127" spans="1:8" x14ac:dyDescent="0.25">
      <c r="A127" s="22"/>
      <c r="B127" s="33"/>
      <c r="C127" s="28"/>
      <c r="D127" s="34">
        <v>27101</v>
      </c>
      <c r="E127" s="35" t="s">
        <v>103</v>
      </c>
      <c r="F127" s="36">
        <v>454650</v>
      </c>
      <c r="G127" s="36">
        <v>0</v>
      </c>
      <c r="H127" s="36">
        <f t="shared" si="23"/>
        <v>454650</v>
      </c>
    </row>
    <row r="128" spans="1:8" ht="30" x14ac:dyDescent="0.25">
      <c r="A128" s="22"/>
      <c r="B128" s="33"/>
      <c r="C128" s="28"/>
      <c r="D128" s="34">
        <v>27102</v>
      </c>
      <c r="E128" s="46" t="s">
        <v>104</v>
      </c>
      <c r="F128" s="36">
        <v>0</v>
      </c>
      <c r="G128" s="36">
        <v>0</v>
      </c>
      <c r="H128" s="36">
        <f t="shared" si="23"/>
        <v>0</v>
      </c>
    </row>
    <row r="129" spans="1:8" x14ac:dyDescent="0.25">
      <c r="A129" s="22"/>
      <c r="B129" s="33"/>
      <c r="C129" s="29">
        <v>27200</v>
      </c>
      <c r="D129" s="30" t="s">
        <v>105</v>
      </c>
      <c r="E129" s="37"/>
      <c r="F129" s="32">
        <v>2592</v>
      </c>
      <c r="G129" s="32">
        <v>0</v>
      </c>
      <c r="H129" s="32">
        <f>SUM(H130)</f>
        <v>2592</v>
      </c>
    </row>
    <row r="130" spans="1:8" x14ac:dyDescent="0.25">
      <c r="A130" s="22"/>
      <c r="B130" s="33"/>
      <c r="C130" s="47"/>
      <c r="D130" s="48">
        <v>27201</v>
      </c>
      <c r="E130" s="46" t="s">
        <v>106</v>
      </c>
      <c r="F130" s="36">
        <v>2592</v>
      </c>
      <c r="G130" s="36">
        <v>0</v>
      </c>
      <c r="H130" s="36">
        <f t="shared" si="23"/>
        <v>2592</v>
      </c>
    </row>
    <row r="131" spans="1:8" x14ac:dyDescent="0.25">
      <c r="A131" s="22"/>
      <c r="B131" s="28"/>
      <c r="C131" s="29">
        <v>27300</v>
      </c>
      <c r="D131" s="30" t="s">
        <v>107</v>
      </c>
      <c r="E131" s="37"/>
      <c r="F131" s="32">
        <v>200000</v>
      </c>
      <c r="G131" s="32">
        <v>0</v>
      </c>
      <c r="H131" s="32">
        <f>SUM(H132)</f>
        <v>200000</v>
      </c>
    </row>
    <row r="132" spans="1:8" x14ac:dyDescent="0.25">
      <c r="A132" s="22"/>
      <c r="B132" s="33"/>
      <c r="C132" s="28"/>
      <c r="D132" s="34">
        <v>27301</v>
      </c>
      <c r="E132" s="35" t="s">
        <v>107</v>
      </c>
      <c r="F132" s="36">
        <v>200000</v>
      </c>
      <c r="G132" s="36">
        <v>0</v>
      </c>
      <c r="H132" s="36">
        <f t="shared" si="23"/>
        <v>200000</v>
      </c>
    </row>
    <row r="133" spans="1:8" x14ac:dyDescent="0.25">
      <c r="A133" s="22"/>
      <c r="B133" s="23">
        <v>29000</v>
      </c>
      <c r="C133" s="24" t="s">
        <v>108</v>
      </c>
      <c r="D133" s="25"/>
      <c r="E133" s="38"/>
      <c r="F133" s="27">
        <v>4222617.03</v>
      </c>
      <c r="G133" s="27">
        <v>654270.41</v>
      </c>
      <c r="H133" s="27">
        <f>SUM(H134,H136,H138,H141,H143,H145)</f>
        <v>4876887.4400000004</v>
      </c>
    </row>
    <row r="134" spans="1:8" x14ac:dyDescent="0.25">
      <c r="A134" s="22"/>
      <c r="B134" s="28"/>
      <c r="C134" s="29">
        <v>29100</v>
      </c>
      <c r="D134" s="30" t="s">
        <v>109</v>
      </c>
      <c r="E134" s="37"/>
      <c r="F134" s="32">
        <v>288688.09999999998</v>
      </c>
      <c r="G134" s="32">
        <v>3000</v>
      </c>
      <c r="H134" s="32">
        <f t="shared" ref="H134" si="43">SUM(H135)</f>
        <v>291688.09999999998</v>
      </c>
    </row>
    <row r="135" spans="1:8" x14ac:dyDescent="0.25">
      <c r="A135" s="22"/>
      <c r="B135" s="33"/>
      <c r="C135" s="28"/>
      <c r="D135" s="34">
        <v>29101</v>
      </c>
      <c r="E135" s="35" t="s">
        <v>110</v>
      </c>
      <c r="F135" s="36">
        <v>288688.09999999998</v>
      </c>
      <c r="G135" s="36">
        <v>3000</v>
      </c>
      <c r="H135" s="36">
        <f t="shared" si="23"/>
        <v>291688.09999999998</v>
      </c>
    </row>
    <row r="136" spans="1:8" x14ac:dyDescent="0.25">
      <c r="A136" s="22"/>
      <c r="B136" s="28"/>
      <c r="C136" s="29">
        <v>29200</v>
      </c>
      <c r="D136" s="30" t="s">
        <v>111</v>
      </c>
      <c r="E136" s="37"/>
      <c r="F136" s="32">
        <v>334843.26</v>
      </c>
      <c r="G136" s="32">
        <v>1000</v>
      </c>
      <c r="H136" s="32">
        <f t="shared" ref="H136" si="44">SUM(H137)</f>
        <v>335843.26</v>
      </c>
    </row>
    <row r="137" spans="1:8" ht="30" x14ac:dyDescent="0.25">
      <c r="A137" s="22"/>
      <c r="B137" s="33"/>
      <c r="C137" s="28"/>
      <c r="D137" s="34">
        <v>29201</v>
      </c>
      <c r="E137" s="35" t="s">
        <v>111</v>
      </c>
      <c r="F137" s="36">
        <v>334843.26</v>
      </c>
      <c r="G137" s="36">
        <v>1000</v>
      </c>
      <c r="H137" s="36">
        <f t="shared" si="23"/>
        <v>335843.26</v>
      </c>
    </row>
    <row r="138" spans="1:8" x14ac:dyDescent="0.25">
      <c r="A138" s="22"/>
      <c r="B138" s="28"/>
      <c r="C138" s="29">
        <v>29300</v>
      </c>
      <c r="D138" s="30" t="s">
        <v>112</v>
      </c>
      <c r="E138" s="37"/>
      <c r="F138" s="32">
        <v>175947.92</v>
      </c>
      <c r="G138" s="32">
        <v>56927</v>
      </c>
      <c r="H138" s="32">
        <f t="shared" ref="H138" si="45">SUM(H139:H140)</f>
        <v>232874.92</v>
      </c>
    </row>
    <row r="139" spans="1:8" ht="30" x14ac:dyDescent="0.25">
      <c r="A139" s="22"/>
      <c r="B139" s="33"/>
      <c r="C139" s="28"/>
      <c r="D139" s="34">
        <v>29301</v>
      </c>
      <c r="E139" s="35" t="s">
        <v>113</v>
      </c>
      <c r="F139" s="36">
        <v>158431.92000000001</v>
      </c>
      <c r="G139" s="36">
        <v>0</v>
      </c>
      <c r="H139" s="36">
        <f t="shared" si="23"/>
        <v>158431.92000000001</v>
      </c>
    </row>
    <row r="140" spans="1:8" ht="30" x14ac:dyDescent="0.25">
      <c r="A140" s="22"/>
      <c r="B140" s="33"/>
      <c r="C140" s="28"/>
      <c r="D140" s="34">
        <v>29302</v>
      </c>
      <c r="E140" s="35" t="s">
        <v>114</v>
      </c>
      <c r="F140" s="36">
        <v>17516</v>
      </c>
      <c r="G140" s="36">
        <v>56927</v>
      </c>
      <c r="H140" s="36">
        <f t="shared" si="23"/>
        <v>74443</v>
      </c>
    </row>
    <row r="141" spans="1:8" x14ac:dyDescent="0.25">
      <c r="A141" s="22"/>
      <c r="B141" s="28"/>
      <c r="C141" s="29">
        <v>29400</v>
      </c>
      <c r="D141" s="30" t="s">
        <v>115</v>
      </c>
      <c r="E141" s="37"/>
      <c r="F141" s="32">
        <v>1066666.83</v>
      </c>
      <c r="G141" s="32">
        <v>593343.41</v>
      </c>
      <c r="H141" s="32">
        <f t="shared" ref="H141" si="46">SUM(H142)</f>
        <v>1660010.2400000002</v>
      </c>
    </row>
    <row r="142" spans="1:8" ht="45" x14ac:dyDescent="0.25">
      <c r="A142" s="22"/>
      <c r="B142" s="33"/>
      <c r="C142" s="28"/>
      <c r="D142" s="34">
        <v>29401</v>
      </c>
      <c r="E142" s="35" t="s">
        <v>115</v>
      </c>
      <c r="F142" s="36">
        <v>1066666.83</v>
      </c>
      <c r="G142" s="36">
        <v>593343.41</v>
      </c>
      <c r="H142" s="36">
        <f t="shared" si="23"/>
        <v>1660010.2400000002</v>
      </c>
    </row>
    <row r="143" spans="1:8" x14ac:dyDescent="0.25">
      <c r="A143" s="22"/>
      <c r="B143" s="28"/>
      <c r="C143" s="29">
        <v>29600</v>
      </c>
      <c r="D143" s="30" t="s">
        <v>116</v>
      </c>
      <c r="E143" s="37"/>
      <c r="F143" s="32">
        <v>1016899.56</v>
      </c>
      <c r="G143" s="32">
        <v>0</v>
      </c>
      <c r="H143" s="32">
        <f t="shared" ref="H143" si="47">SUM(H144)</f>
        <v>1016899.56</v>
      </c>
    </row>
    <row r="144" spans="1:8" ht="30" x14ac:dyDescent="0.25">
      <c r="A144" s="22"/>
      <c r="B144" s="33"/>
      <c r="C144" s="28"/>
      <c r="D144" s="34">
        <v>29601</v>
      </c>
      <c r="E144" s="35" t="s">
        <v>116</v>
      </c>
      <c r="F144" s="36">
        <v>1016899.56</v>
      </c>
      <c r="G144" s="36">
        <v>0</v>
      </c>
      <c r="H144" s="36">
        <f t="shared" ref="H144:H206" si="48">SUM(F144:G144)</f>
        <v>1016899.56</v>
      </c>
    </row>
    <row r="145" spans="1:8" x14ac:dyDescent="0.25">
      <c r="A145" s="22"/>
      <c r="B145" s="28"/>
      <c r="C145" s="29">
        <v>29800</v>
      </c>
      <c r="D145" s="30" t="s">
        <v>117</v>
      </c>
      <c r="E145" s="37"/>
      <c r="F145" s="32">
        <v>1339571.3600000001</v>
      </c>
      <c r="G145" s="32">
        <v>0</v>
      </c>
      <c r="H145" s="32">
        <f t="shared" ref="H145" si="49">SUM(H146:H147)</f>
        <v>1339571.3600000001</v>
      </c>
    </row>
    <row r="146" spans="1:8" ht="45" x14ac:dyDescent="0.25">
      <c r="A146" s="22"/>
      <c r="B146" s="33"/>
      <c r="C146" s="28"/>
      <c r="D146" s="34">
        <v>29804</v>
      </c>
      <c r="E146" s="35" t="s">
        <v>118</v>
      </c>
      <c r="F146" s="36">
        <v>1272331.3600000001</v>
      </c>
      <c r="G146" s="36">
        <v>0</v>
      </c>
      <c r="H146" s="36">
        <f t="shared" si="48"/>
        <v>1272331.3600000001</v>
      </c>
    </row>
    <row r="147" spans="1:8" ht="45" x14ac:dyDescent="0.25">
      <c r="A147" s="22"/>
      <c r="B147" s="33"/>
      <c r="C147" s="28"/>
      <c r="D147" s="34">
        <v>29805</v>
      </c>
      <c r="E147" s="35" t="s">
        <v>119</v>
      </c>
      <c r="F147" s="36">
        <v>67240</v>
      </c>
      <c r="G147" s="36">
        <v>0</v>
      </c>
      <c r="H147" s="36">
        <f t="shared" si="48"/>
        <v>67240</v>
      </c>
    </row>
    <row r="148" spans="1:8" x14ac:dyDescent="0.25">
      <c r="A148" s="22"/>
      <c r="B148" s="33"/>
      <c r="C148" s="28"/>
      <c r="D148" s="34"/>
      <c r="E148" s="35"/>
      <c r="F148" s="36"/>
      <c r="G148" s="36"/>
      <c r="H148" s="36">
        <f t="shared" si="48"/>
        <v>0</v>
      </c>
    </row>
    <row r="149" spans="1:8" x14ac:dyDescent="0.25">
      <c r="A149" s="17">
        <v>30000</v>
      </c>
      <c r="B149" s="18" t="s">
        <v>120</v>
      </c>
      <c r="C149" s="19"/>
      <c r="D149" s="19"/>
      <c r="E149" s="43"/>
      <c r="F149" s="44">
        <v>131172456.33000003</v>
      </c>
      <c r="G149" s="44">
        <v>17008241.470000003</v>
      </c>
      <c r="H149" s="44">
        <f t="shared" ref="H149" si="50">SUM(H150,H167,H178,H194,H204,H230,H247,H253)</f>
        <v>148180697.80000001</v>
      </c>
    </row>
    <row r="150" spans="1:8" x14ac:dyDescent="0.25">
      <c r="A150" s="22"/>
      <c r="B150" s="23">
        <v>31000</v>
      </c>
      <c r="C150" s="24" t="s">
        <v>121</v>
      </c>
      <c r="D150" s="25"/>
      <c r="E150" s="38"/>
      <c r="F150" s="27">
        <v>23137302.170000002</v>
      </c>
      <c r="G150" s="27">
        <v>578082.89</v>
      </c>
      <c r="H150" s="27">
        <f>SUM(H151,H153,H155,H157,H159,H163,H165)</f>
        <v>23715385.060000002</v>
      </c>
    </row>
    <row r="151" spans="1:8" x14ac:dyDescent="0.25">
      <c r="A151" s="22"/>
      <c r="B151" s="28"/>
      <c r="C151" s="29">
        <v>31100</v>
      </c>
      <c r="D151" s="30" t="s">
        <v>122</v>
      </c>
      <c r="E151" s="37"/>
      <c r="F151" s="32">
        <v>14464209.25</v>
      </c>
      <c r="G151" s="32">
        <v>0</v>
      </c>
      <c r="H151" s="32">
        <f t="shared" ref="H151" si="51">SUM(H152)</f>
        <v>14464209.25</v>
      </c>
    </row>
    <row r="152" spans="1:8" x14ac:dyDescent="0.25">
      <c r="A152" s="22"/>
      <c r="B152" s="33"/>
      <c r="C152" s="28"/>
      <c r="D152" s="34">
        <v>31101</v>
      </c>
      <c r="E152" s="35" t="s">
        <v>123</v>
      </c>
      <c r="F152" s="36">
        <v>14464209.25</v>
      </c>
      <c r="G152" s="36">
        <v>0</v>
      </c>
      <c r="H152" s="36">
        <f t="shared" si="48"/>
        <v>14464209.25</v>
      </c>
    </row>
    <row r="153" spans="1:8" x14ac:dyDescent="0.25">
      <c r="A153" s="22"/>
      <c r="B153" s="28"/>
      <c r="C153" s="29">
        <v>31200</v>
      </c>
      <c r="D153" s="30" t="s">
        <v>124</v>
      </c>
      <c r="E153" s="37"/>
      <c r="F153" s="32">
        <v>10000.08</v>
      </c>
      <c r="G153" s="32">
        <v>0</v>
      </c>
      <c r="H153" s="32">
        <f>SUM(H154)</f>
        <v>10000.08</v>
      </c>
    </row>
    <row r="154" spans="1:8" x14ac:dyDescent="0.25">
      <c r="A154" s="22"/>
      <c r="B154" s="33"/>
      <c r="C154" s="28"/>
      <c r="D154" s="45">
        <v>31201</v>
      </c>
      <c r="E154" s="46" t="s">
        <v>125</v>
      </c>
      <c r="F154" s="36">
        <v>10000.08</v>
      </c>
      <c r="G154" s="36">
        <v>0</v>
      </c>
      <c r="H154" s="36">
        <f t="shared" si="48"/>
        <v>10000.08</v>
      </c>
    </row>
    <row r="155" spans="1:8" x14ac:dyDescent="0.25">
      <c r="A155" s="22"/>
      <c r="B155" s="28"/>
      <c r="C155" s="29">
        <v>31300</v>
      </c>
      <c r="D155" s="30" t="s">
        <v>126</v>
      </c>
      <c r="E155" s="37"/>
      <c r="F155" s="32">
        <v>3736250.16</v>
      </c>
      <c r="G155" s="32">
        <v>0</v>
      </c>
      <c r="H155" s="32">
        <f t="shared" ref="H155" si="52">SUM(H156)</f>
        <v>3736250.16</v>
      </c>
    </row>
    <row r="156" spans="1:8" x14ac:dyDescent="0.25">
      <c r="A156" s="22"/>
      <c r="B156" s="33"/>
      <c r="C156" s="28"/>
      <c r="D156" s="34">
        <v>31301</v>
      </c>
      <c r="E156" s="35" t="s">
        <v>127</v>
      </c>
      <c r="F156" s="36">
        <v>3736250.16</v>
      </c>
      <c r="G156" s="36">
        <v>0</v>
      </c>
      <c r="H156" s="36">
        <f t="shared" si="48"/>
        <v>3736250.16</v>
      </c>
    </row>
    <row r="157" spans="1:8" x14ac:dyDescent="0.25">
      <c r="A157" s="22"/>
      <c r="B157" s="28"/>
      <c r="C157" s="29">
        <v>31400</v>
      </c>
      <c r="D157" s="30" t="s">
        <v>128</v>
      </c>
      <c r="E157" s="37"/>
      <c r="F157" s="32">
        <v>922163.52</v>
      </c>
      <c r="G157" s="32">
        <v>0</v>
      </c>
      <c r="H157" s="32">
        <f t="shared" ref="H157" si="53">SUM(H158)</f>
        <v>922163.52</v>
      </c>
    </row>
    <row r="158" spans="1:8" x14ac:dyDescent="0.25">
      <c r="A158" s="22"/>
      <c r="B158" s="33"/>
      <c r="C158" s="28"/>
      <c r="D158" s="34">
        <v>31401</v>
      </c>
      <c r="E158" s="35" t="s">
        <v>129</v>
      </c>
      <c r="F158" s="36">
        <v>922163.52</v>
      </c>
      <c r="G158" s="36">
        <v>0</v>
      </c>
      <c r="H158" s="36">
        <f t="shared" si="48"/>
        <v>922163.52</v>
      </c>
    </row>
    <row r="159" spans="1:8" x14ac:dyDescent="0.25">
      <c r="A159" s="22"/>
      <c r="B159" s="28"/>
      <c r="C159" s="29">
        <v>31500</v>
      </c>
      <c r="D159" s="30" t="s">
        <v>130</v>
      </c>
      <c r="E159" s="37"/>
      <c r="F159" s="32">
        <v>293508.47999999998</v>
      </c>
      <c r="G159" s="32">
        <v>0</v>
      </c>
      <c r="H159" s="32">
        <f t="shared" ref="H159" si="54">SUM(H160)</f>
        <v>293508.47999999998</v>
      </c>
    </row>
    <row r="160" spans="1:8" x14ac:dyDescent="0.25">
      <c r="A160" s="22"/>
      <c r="B160" s="33"/>
      <c r="C160" s="28"/>
      <c r="D160" s="34">
        <v>31501</v>
      </c>
      <c r="E160" s="35" t="s">
        <v>131</v>
      </c>
      <c r="F160" s="36">
        <v>293508.47999999998</v>
      </c>
      <c r="G160" s="36">
        <v>0</v>
      </c>
      <c r="H160" s="36">
        <f t="shared" si="48"/>
        <v>293508.47999999998</v>
      </c>
    </row>
    <row r="161" spans="1:8" x14ac:dyDescent="0.25">
      <c r="A161" s="22"/>
      <c r="B161" s="28"/>
      <c r="C161" s="29">
        <v>31600</v>
      </c>
      <c r="D161" s="30" t="s">
        <v>132</v>
      </c>
      <c r="E161" s="37"/>
      <c r="F161" s="32">
        <v>0</v>
      </c>
      <c r="G161" s="32">
        <v>0</v>
      </c>
      <c r="H161" s="32">
        <f t="shared" ref="H161" si="55">SUM(H162)</f>
        <v>0</v>
      </c>
    </row>
    <row r="162" spans="1:8" ht="30" x14ac:dyDescent="0.25">
      <c r="A162" s="22"/>
      <c r="B162" s="33"/>
      <c r="C162" s="28"/>
      <c r="D162" s="34">
        <v>31601</v>
      </c>
      <c r="E162" s="35" t="s">
        <v>132</v>
      </c>
      <c r="F162" s="36">
        <v>0</v>
      </c>
      <c r="G162" s="36">
        <v>0</v>
      </c>
      <c r="H162" s="36">
        <f t="shared" si="48"/>
        <v>0</v>
      </c>
    </row>
    <row r="163" spans="1:8" x14ac:dyDescent="0.25">
      <c r="A163" s="22"/>
      <c r="B163" s="28"/>
      <c r="C163" s="29">
        <v>31700</v>
      </c>
      <c r="D163" s="30" t="s">
        <v>133</v>
      </c>
      <c r="E163" s="37"/>
      <c r="F163" s="32">
        <v>2950000</v>
      </c>
      <c r="G163" s="32">
        <v>573082.85</v>
      </c>
      <c r="H163" s="32">
        <f t="shared" ref="H163" si="56">SUM(H164)</f>
        <v>3523082.85</v>
      </c>
    </row>
    <row r="164" spans="1:8" ht="30" x14ac:dyDescent="0.25">
      <c r="A164" s="22"/>
      <c r="B164" s="33"/>
      <c r="C164" s="28"/>
      <c r="D164" s="34">
        <v>31701</v>
      </c>
      <c r="E164" s="35" t="s">
        <v>133</v>
      </c>
      <c r="F164" s="36">
        <v>2950000</v>
      </c>
      <c r="G164" s="36">
        <v>573082.85</v>
      </c>
      <c r="H164" s="36">
        <f t="shared" si="48"/>
        <v>3523082.85</v>
      </c>
    </row>
    <row r="165" spans="1:8" x14ac:dyDescent="0.25">
      <c r="A165" s="22"/>
      <c r="B165" s="28"/>
      <c r="C165" s="29">
        <v>31800</v>
      </c>
      <c r="D165" s="30" t="s">
        <v>134</v>
      </c>
      <c r="E165" s="37"/>
      <c r="F165" s="32">
        <v>761170.68</v>
      </c>
      <c r="G165" s="32">
        <v>5000.04</v>
      </c>
      <c r="H165" s="32">
        <f t="shared" ref="H165" si="57">SUM(H166)</f>
        <v>766170.72000000009</v>
      </c>
    </row>
    <row r="166" spans="1:8" x14ac:dyDescent="0.25">
      <c r="A166" s="22"/>
      <c r="B166" s="33"/>
      <c r="C166" s="28"/>
      <c r="D166" s="34">
        <v>31801</v>
      </c>
      <c r="E166" s="35" t="s">
        <v>135</v>
      </c>
      <c r="F166" s="36">
        <v>761170.68</v>
      </c>
      <c r="G166" s="36">
        <v>5000.04</v>
      </c>
      <c r="H166" s="36">
        <f t="shared" si="48"/>
        <v>766170.72000000009</v>
      </c>
    </row>
    <row r="167" spans="1:8" x14ac:dyDescent="0.25">
      <c r="A167" s="22"/>
      <c r="B167" s="23">
        <v>32000</v>
      </c>
      <c r="C167" s="24" t="s">
        <v>136</v>
      </c>
      <c r="D167" s="25"/>
      <c r="E167" s="38"/>
      <c r="F167" s="27">
        <v>25226828.48</v>
      </c>
      <c r="G167" s="27">
        <v>4808741.7600000007</v>
      </c>
      <c r="H167" s="27">
        <f>SUM(H168,H170,H172,H174,H176)</f>
        <v>30035570.240000002</v>
      </c>
    </row>
    <row r="168" spans="1:8" x14ac:dyDescent="0.25">
      <c r="A168" s="22"/>
      <c r="B168" s="28"/>
      <c r="C168" s="29">
        <v>32200</v>
      </c>
      <c r="D168" s="30" t="s">
        <v>137</v>
      </c>
      <c r="E168" s="37"/>
      <c r="F168" s="32">
        <v>14081497.439999999</v>
      </c>
      <c r="G168" s="32">
        <v>30000</v>
      </c>
      <c r="H168" s="32">
        <f t="shared" ref="H168" si="58">SUM(H169)</f>
        <v>14111497.439999999</v>
      </c>
    </row>
    <row r="169" spans="1:8" x14ac:dyDescent="0.25">
      <c r="A169" s="22"/>
      <c r="B169" s="33"/>
      <c r="C169" s="28"/>
      <c r="D169" s="34">
        <v>32201</v>
      </c>
      <c r="E169" s="35" t="s">
        <v>138</v>
      </c>
      <c r="F169" s="36">
        <v>14081497.439999999</v>
      </c>
      <c r="G169" s="36">
        <v>30000</v>
      </c>
      <c r="H169" s="36">
        <f t="shared" si="48"/>
        <v>14111497.439999999</v>
      </c>
    </row>
    <row r="170" spans="1:8" x14ac:dyDescent="0.25">
      <c r="A170" s="22"/>
      <c r="B170" s="28"/>
      <c r="C170" s="29">
        <v>32300</v>
      </c>
      <c r="D170" s="30" t="s">
        <v>139</v>
      </c>
      <c r="E170" s="37"/>
      <c r="F170" s="32">
        <v>4839907.4400000004</v>
      </c>
      <c r="G170" s="32">
        <v>4639746.3600000003</v>
      </c>
      <c r="H170" s="32">
        <f t="shared" ref="H170" si="59">SUM(H171)</f>
        <v>9479653.8000000007</v>
      </c>
    </row>
    <row r="171" spans="1:8" ht="45" x14ac:dyDescent="0.25">
      <c r="A171" s="22"/>
      <c r="B171" s="33"/>
      <c r="C171" s="28"/>
      <c r="D171" s="34">
        <v>32301</v>
      </c>
      <c r="E171" s="35" t="s">
        <v>140</v>
      </c>
      <c r="F171" s="36">
        <v>4839907.4400000004</v>
      </c>
      <c r="G171" s="36">
        <v>4639746.3600000003</v>
      </c>
      <c r="H171" s="36">
        <f t="shared" si="48"/>
        <v>9479653.8000000007</v>
      </c>
    </row>
    <row r="172" spans="1:8" x14ac:dyDescent="0.25">
      <c r="A172" s="22"/>
      <c r="B172" s="28"/>
      <c r="C172" s="29">
        <v>32600</v>
      </c>
      <c r="D172" s="30" t="s">
        <v>141</v>
      </c>
      <c r="E172" s="37"/>
      <c r="F172" s="32">
        <v>0</v>
      </c>
      <c r="G172" s="32">
        <v>0</v>
      </c>
      <c r="H172" s="32">
        <f>SUM(H173)</f>
        <v>0</v>
      </c>
    </row>
    <row r="173" spans="1:8" ht="30" x14ac:dyDescent="0.25">
      <c r="A173" s="22"/>
      <c r="B173" s="33"/>
      <c r="C173" s="28"/>
      <c r="D173" s="45">
        <v>32601</v>
      </c>
      <c r="E173" s="46" t="s">
        <v>142</v>
      </c>
      <c r="F173" s="36">
        <v>0</v>
      </c>
      <c r="G173" s="36">
        <v>0</v>
      </c>
      <c r="H173" s="36">
        <f t="shared" si="48"/>
        <v>0</v>
      </c>
    </row>
    <row r="174" spans="1:8" x14ac:dyDescent="0.25">
      <c r="A174" s="22"/>
      <c r="B174" s="28"/>
      <c r="C174" s="29">
        <v>32700</v>
      </c>
      <c r="D174" s="30" t="s">
        <v>143</v>
      </c>
      <c r="E174" s="37"/>
      <c r="F174" s="32">
        <v>6146184.7999999998</v>
      </c>
      <c r="G174" s="32">
        <v>138995.4</v>
      </c>
      <c r="H174" s="32">
        <f t="shared" ref="H174" si="60">SUM(H175)</f>
        <v>6285180.2000000002</v>
      </c>
    </row>
    <row r="175" spans="1:8" x14ac:dyDescent="0.25">
      <c r="A175" s="22"/>
      <c r="B175" s="33"/>
      <c r="C175" s="28"/>
      <c r="D175" s="34">
        <v>32701</v>
      </c>
      <c r="E175" s="35" t="s">
        <v>143</v>
      </c>
      <c r="F175" s="36">
        <v>6146184.7999999998</v>
      </c>
      <c r="G175" s="36">
        <v>138995.4</v>
      </c>
      <c r="H175" s="36">
        <f t="shared" si="48"/>
        <v>6285180.2000000002</v>
      </c>
    </row>
    <row r="176" spans="1:8" x14ac:dyDescent="0.25">
      <c r="A176" s="22"/>
      <c r="B176" s="28"/>
      <c r="C176" s="29">
        <v>32900</v>
      </c>
      <c r="D176" s="30" t="s">
        <v>144</v>
      </c>
      <c r="E176" s="37"/>
      <c r="F176" s="32">
        <v>159238.79999999999</v>
      </c>
      <c r="G176" s="32">
        <v>0</v>
      </c>
      <c r="H176" s="32">
        <f t="shared" ref="H176" si="61">SUM(H177)</f>
        <v>159238.79999999999</v>
      </c>
    </row>
    <row r="177" spans="1:8" x14ac:dyDescent="0.25">
      <c r="A177" s="22"/>
      <c r="B177" s="33"/>
      <c r="C177" s="28"/>
      <c r="D177" s="34">
        <v>32901</v>
      </c>
      <c r="E177" s="35" t="s">
        <v>144</v>
      </c>
      <c r="F177" s="36">
        <v>159238.79999999999</v>
      </c>
      <c r="G177" s="36">
        <v>0</v>
      </c>
      <c r="H177" s="36">
        <f t="shared" si="48"/>
        <v>159238.79999999999</v>
      </c>
    </row>
    <row r="178" spans="1:8" x14ac:dyDescent="0.25">
      <c r="A178" s="22"/>
      <c r="B178" s="23">
        <v>33000</v>
      </c>
      <c r="C178" s="24" t="s">
        <v>145</v>
      </c>
      <c r="D178" s="25"/>
      <c r="E178" s="38"/>
      <c r="F178" s="27">
        <v>52101357.240000002</v>
      </c>
      <c r="G178" s="27">
        <v>9854798.1600000001</v>
      </c>
      <c r="H178" s="27">
        <f t="shared" ref="H178" si="62">SUM(H179,H181,H183,H186,H188,H192)</f>
        <v>61956155.400000006</v>
      </c>
    </row>
    <row r="179" spans="1:8" x14ac:dyDescent="0.25">
      <c r="A179" s="22"/>
      <c r="B179" s="28"/>
      <c r="C179" s="29">
        <v>33100</v>
      </c>
      <c r="D179" s="30" t="s">
        <v>146</v>
      </c>
      <c r="E179" s="37"/>
      <c r="F179" s="32">
        <v>35450000</v>
      </c>
      <c r="G179" s="32">
        <v>0</v>
      </c>
      <c r="H179" s="32">
        <f t="shared" ref="H179" si="63">SUM(H180)</f>
        <v>35450000</v>
      </c>
    </row>
    <row r="180" spans="1:8" ht="30" x14ac:dyDescent="0.25">
      <c r="A180" s="22"/>
      <c r="B180" s="33"/>
      <c r="C180" s="28"/>
      <c r="D180" s="34">
        <v>33101</v>
      </c>
      <c r="E180" s="35" t="s">
        <v>147</v>
      </c>
      <c r="F180" s="36">
        <v>35450000</v>
      </c>
      <c r="G180" s="36">
        <v>0</v>
      </c>
      <c r="H180" s="36">
        <f t="shared" si="48"/>
        <v>35450000</v>
      </c>
    </row>
    <row r="181" spans="1:8" x14ac:dyDescent="0.25">
      <c r="A181" s="22"/>
      <c r="B181" s="28"/>
      <c r="C181" s="29">
        <v>33200</v>
      </c>
      <c r="D181" s="30" t="s">
        <v>148</v>
      </c>
      <c r="E181" s="37"/>
      <c r="F181" s="32">
        <v>0</v>
      </c>
      <c r="G181" s="32">
        <v>0</v>
      </c>
      <c r="H181" s="32">
        <f>SUM(H182)</f>
        <v>0</v>
      </c>
    </row>
    <row r="182" spans="1:8" ht="30" x14ac:dyDescent="0.25">
      <c r="A182" s="22"/>
      <c r="B182" s="33"/>
      <c r="C182" s="28"/>
      <c r="D182" s="34">
        <v>33201</v>
      </c>
      <c r="E182" s="35" t="s">
        <v>149</v>
      </c>
      <c r="F182" s="36">
        <v>0</v>
      </c>
      <c r="G182" s="36">
        <v>0</v>
      </c>
      <c r="H182" s="36">
        <f t="shared" si="48"/>
        <v>0</v>
      </c>
    </row>
    <row r="183" spans="1:8" x14ac:dyDescent="0.25">
      <c r="A183" s="22"/>
      <c r="B183" s="28"/>
      <c r="C183" s="29">
        <v>33300</v>
      </c>
      <c r="D183" s="30" t="s">
        <v>150</v>
      </c>
      <c r="E183" s="37"/>
      <c r="F183" s="32">
        <v>3160000</v>
      </c>
      <c r="G183" s="32">
        <v>0</v>
      </c>
      <c r="H183" s="32">
        <f>SUM(H184:H185)</f>
        <v>3160000</v>
      </c>
    </row>
    <row r="184" spans="1:8" ht="30" x14ac:dyDescent="0.25">
      <c r="A184" s="22"/>
      <c r="B184" s="33"/>
      <c r="C184" s="28"/>
      <c r="D184" s="45">
        <v>33301</v>
      </c>
      <c r="E184" s="46" t="s">
        <v>151</v>
      </c>
      <c r="F184" s="36">
        <v>3160000</v>
      </c>
      <c r="G184" s="36">
        <v>0</v>
      </c>
      <c r="H184" s="36">
        <f t="shared" si="48"/>
        <v>3160000</v>
      </c>
    </row>
    <row r="185" spans="1:8" ht="30" x14ac:dyDescent="0.25">
      <c r="A185" s="22"/>
      <c r="B185" s="33"/>
      <c r="C185" s="28"/>
      <c r="D185" s="45">
        <v>33302</v>
      </c>
      <c r="E185" s="46" t="s">
        <v>152</v>
      </c>
      <c r="F185" s="36">
        <v>0</v>
      </c>
      <c r="G185" s="36">
        <v>0</v>
      </c>
      <c r="H185" s="36">
        <f t="shared" si="48"/>
        <v>0</v>
      </c>
    </row>
    <row r="186" spans="1:8" x14ac:dyDescent="0.25">
      <c r="A186" s="22"/>
      <c r="B186" s="28"/>
      <c r="C186" s="29">
        <v>33400</v>
      </c>
      <c r="D186" s="30" t="s">
        <v>153</v>
      </c>
      <c r="E186" s="37"/>
      <c r="F186" s="32">
        <v>540000</v>
      </c>
      <c r="G186" s="32">
        <v>630000</v>
      </c>
      <c r="H186" s="32">
        <f t="shared" ref="H186" si="64">SUM(H187)</f>
        <v>1170000</v>
      </c>
    </row>
    <row r="187" spans="1:8" x14ac:dyDescent="0.25">
      <c r="A187" s="22"/>
      <c r="B187" s="33"/>
      <c r="C187" s="28"/>
      <c r="D187" s="34">
        <v>33401</v>
      </c>
      <c r="E187" s="35" t="s">
        <v>153</v>
      </c>
      <c r="F187" s="36">
        <v>540000</v>
      </c>
      <c r="G187" s="36">
        <v>630000</v>
      </c>
      <c r="H187" s="36">
        <f t="shared" si="48"/>
        <v>1170000</v>
      </c>
    </row>
    <row r="188" spans="1:8" x14ac:dyDescent="0.25">
      <c r="A188" s="22"/>
      <c r="B188" s="28"/>
      <c r="C188" s="29">
        <v>33600</v>
      </c>
      <c r="D188" s="30" t="s">
        <v>154</v>
      </c>
      <c r="E188" s="37"/>
      <c r="F188" s="32">
        <v>657792.84000000008</v>
      </c>
      <c r="G188" s="32">
        <v>24000</v>
      </c>
      <c r="H188" s="32">
        <f>SUM(H189:H191)</f>
        <v>681792.84000000008</v>
      </c>
    </row>
    <row r="189" spans="1:8" ht="30" x14ac:dyDescent="0.25">
      <c r="A189" s="22"/>
      <c r="B189" s="33"/>
      <c r="C189" s="28"/>
      <c r="D189" s="34">
        <v>33601</v>
      </c>
      <c r="E189" s="35" t="s">
        <v>155</v>
      </c>
      <c r="F189" s="36">
        <v>3000</v>
      </c>
      <c r="G189" s="36">
        <v>0</v>
      </c>
      <c r="H189" s="36">
        <f t="shared" si="48"/>
        <v>3000</v>
      </c>
    </row>
    <row r="190" spans="1:8" x14ac:dyDescent="0.25">
      <c r="A190" s="22"/>
      <c r="B190" s="33"/>
      <c r="C190" s="28"/>
      <c r="D190" s="34">
        <v>33602</v>
      </c>
      <c r="E190" s="35" t="s">
        <v>156</v>
      </c>
      <c r="F190" s="36">
        <v>43750.8</v>
      </c>
      <c r="G190" s="36">
        <v>24000</v>
      </c>
      <c r="H190" s="36">
        <f t="shared" si="48"/>
        <v>67750.8</v>
      </c>
    </row>
    <row r="191" spans="1:8" ht="30" x14ac:dyDescent="0.25">
      <c r="A191" s="22"/>
      <c r="B191" s="33"/>
      <c r="C191" s="28"/>
      <c r="D191" s="34">
        <v>33604</v>
      </c>
      <c r="E191" s="35" t="s">
        <v>157</v>
      </c>
      <c r="F191" s="36">
        <v>611042.04</v>
      </c>
      <c r="G191" s="36">
        <v>0</v>
      </c>
      <c r="H191" s="36">
        <f t="shared" si="48"/>
        <v>611042.04</v>
      </c>
    </row>
    <row r="192" spans="1:8" x14ac:dyDescent="0.25">
      <c r="A192" s="22"/>
      <c r="B192" s="28"/>
      <c r="C192" s="29">
        <v>33800</v>
      </c>
      <c r="D192" s="30" t="s">
        <v>158</v>
      </c>
      <c r="E192" s="37"/>
      <c r="F192" s="32">
        <v>12293564.4</v>
      </c>
      <c r="G192" s="32">
        <v>9200798.1600000001</v>
      </c>
      <c r="H192" s="32">
        <f t="shared" ref="H192" si="65">SUM(H193)</f>
        <v>21494362.560000002</v>
      </c>
    </row>
    <row r="193" spans="1:8" x14ac:dyDescent="0.25">
      <c r="A193" s="22"/>
      <c r="B193" s="33"/>
      <c r="C193" s="28"/>
      <c r="D193" s="34">
        <v>33801</v>
      </c>
      <c r="E193" s="35" t="s">
        <v>159</v>
      </c>
      <c r="F193" s="36">
        <v>12293564.4</v>
      </c>
      <c r="G193" s="36">
        <v>9200798.1600000001</v>
      </c>
      <c r="H193" s="36">
        <f t="shared" si="48"/>
        <v>21494362.560000002</v>
      </c>
    </row>
    <row r="194" spans="1:8" x14ac:dyDescent="0.25">
      <c r="A194" s="22"/>
      <c r="B194" s="23">
        <v>34000</v>
      </c>
      <c r="C194" s="24" t="s">
        <v>160</v>
      </c>
      <c r="D194" s="25"/>
      <c r="E194" s="38"/>
      <c r="F194" s="27">
        <v>943662.54</v>
      </c>
      <c r="G194" s="27">
        <v>903276.84000000008</v>
      </c>
      <c r="H194" s="27">
        <f>SUM(H195,H198,H200,H202)</f>
        <v>1846939.3800000001</v>
      </c>
    </row>
    <row r="195" spans="1:8" x14ac:dyDescent="0.25">
      <c r="A195" s="22"/>
      <c r="B195" s="28"/>
      <c r="C195" s="29">
        <v>34100</v>
      </c>
      <c r="D195" s="30" t="s">
        <v>161</v>
      </c>
      <c r="E195" s="37"/>
      <c r="F195" s="32">
        <v>0</v>
      </c>
      <c r="G195" s="32">
        <v>170000.04</v>
      </c>
      <c r="H195" s="32">
        <f>SUM(H196)</f>
        <v>170000.04</v>
      </c>
    </row>
    <row r="196" spans="1:8" ht="30" x14ac:dyDescent="0.25">
      <c r="A196" s="22"/>
      <c r="B196" s="33"/>
      <c r="C196" s="28"/>
      <c r="D196" s="34">
        <v>34101</v>
      </c>
      <c r="E196" s="35" t="s">
        <v>162</v>
      </c>
      <c r="F196" s="36">
        <v>0</v>
      </c>
      <c r="G196" s="36">
        <v>170000.04</v>
      </c>
      <c r="H196" s="36">
        <f t="shared" si="48"/>
        <v>170000.04</v>
      </c>
    </row>
    <row r="197" spans="1:8" ht="30" x14ac:dyDescent="0.25">
      <c r="A197" s="22"/>
      <c r="B197" s="33"/>
      <c r="C197" s="28"/>
      <c r="D197" s="45">
        <v>34102</v>
      </c>
      <c r="E197" s="46" t="s">
        <v>163</v>
      </c>
      <c r="F197" s="36">
        <v>0</v>
      </c>
      <c r="G197" s="36">
        <v>0</v>
      </c>
      <c r="H197" s="36">
        <f t="shared" si="48"/>
        <v>0</v>
      </c>
    </row>
    <row r="198" spans="1:8" x14ac:dyDescent="0.25">
      <c r="A198" s="22"/>
      <c r="B198" s="28"/>
      <c r="C198" s="29">
        <v>34300</v>
      </c>
      <c r="D198" s="30" t="s">
        <v>164</v>
      </c>
      <c r="E198" s="37"/>
      <c r="F198" s="32">
        <v>0</v>
      </c>
      <c r="G198" s="32">
        <v>733276.8</v>
      </c>
      <c r="H198" s="32">
        <f t="shared" ref="H198" si="66">SUM(H199)</f>
        <v>733276.8</v>
      </c>
    </row>
    <row r="199" spans="1:8" ht="30" x14ac:dyDescent="0.25">
      <c r="A199" s="22"/>
      <c r="B199" s="33"/>
      <c r="C199" s="28"/>
      <c r="D199" s="34">
        <v>34302</v>
      </c>
      <c r="E199" s="35" t="s">
        <v>165</v>
      </c>
      <c r="F199" s="36">
        <v>0</v>
      </c>
      <c r="G199" s="36">
        <v>733276.8</v>
      </c>
      <c r="H199" s="36">
        <f t="shared" si="48"/>
        <v>733276.8</v>
      </c>
    </row>
    <row r="200" spans="1:8" x14ac:dyDescent="0.25">
      <c r="A200" s="22"/>
      <c r="B200" s="28"/>
      <c r="C200" s="29">
        <v>34400</v>
      </c>
      <c r="D200" s="30" t="s">
        <v>166</v>
      </c>
      <c r="E200" s="37"/>
      <c r="F200" s="32">
        <v>0</v>
      </c>
      <c r="G200" s="32">
        <v>0</v>
      </c>
      <c r="H200" s="32">
        <f t="shared" ref="H200" si="67">SUM(H201)</f>
        <v>0</v>
      </c>
    </row>
    <row r="201" spans="1:8" ht="30" x14ac:dyDescent="0.25">
      <c r="A201" s="22"/>
      <c r="B201" s="33"/>
      <c r="C201" s="28"/>
      <c r="D201" s="34">
        <v>34401</v>
      </c>
      <c r="E201" s="35" t="s">
        <v>166</v>
      </c>
      <c r="F201" s="36">
        <v>0</v>
      </c>
      <c r="G201" s="36">
        <v>0</v>
      </c>
      <c r="H201" s="36">
        <f t="shared" si="48"/>
        <v>0</v>
      </c>
    </row>
    <row r="202" spans="1:8" x14ac:dyDescent="0.25">
      <c r="A202" s="22"/>
      <c r="B202" s="28"/>
      <c r="C202" s="29">
        <v>34500</v>
      </c>
      <c r="D202" s="30" t="s">
        <v>167</v>
      </c>
      <c r="E202" s="37"/>
      <c r="F202" s="32">
        <v>943662.54</v>
      </c>
      <c r="G202" s="32">
        <v>0</v>
      </c>
      <c r="H202" s="32">
        <f t="shared" ref="H202" si="68">SUM(H203)</f>
        <v>943662.54</v>
      </c>
    </row>
    <row r="203" spans="1:8" x14ac:dyDescent="0.25">
      <c r="A203" s="22"/>
      <c r="B203" s="33"/>
      <c r="C203" s="28"/>
      <c r="D203" s="34">
        <v>34501</v>
      </c>
      <c r="E203" s="35" t="s">
        <v>168</v>
      </c>
      <c r="F203" s="36">
        <v>943662.54</v>
      </c>
      <c r="G203" s="36">
        <v>0</v>
      </c>
      <c r="H203" s="36">
        <f t="shared" si="48"/>
        <v>943662.54</v>
      </c>
    </row>
    <row r="204" spans="1:8" x14ac:dyDescent="0.25">
      <c r="A204" s="22"/>
      <c r="B204" s="23">
        <v>35000</v>
      </c>
      <c r="C204" s="24" t="s">
        <v>169</v>
      </c>
      <c r="D204" s="25"/>
      <c r="E204" s="38"/>
      <c r="F204" s="27">
        <v>24513305.900000002</v>
      </c>
      <c r="G204" s="27">
        <v>12000.02</v>
      </c>
      <c r="H204" s="27">
        <f>SUM(H205,H207,H209,H211,H213,H215,H220,H224)</f>
        <v>24525305.920000002</v>
      </c>
    </row>
    <row r="205" spans="1:8" x14ac:dyDescent="0.25">
      <c r="A205" s="22"/>
      <c r="B205" s="28"/>
      <c r="C205" s="29">
        <v>35100</v>
      </c>
      <c r="D205" s="30" t="s">
        <v>170</v>
      </c>
      <c r="E205" s="37"/>
      <c r="F205" s="32">
        <v>8146819.5199999996</v>
      </c>
      <c r="G205" s="32">
        <v>0</v>
      </c>
      <c r="H205" s="32">
        <f t="shared" ref="H205" si="69">SUM(H206)</f>
        <v>8146819.5199999996</v>
      </c>
    </row>
    <row r="206" spans="1:8" ht="30" x14ac:dyDescent="0.25">
      <c r="A206" s="22"/>
      <c r="B206" s="33"/>
      <c r="C206" s="28"/>
      <c r="D206" s="34">
        <v>35101</v>
      </c>
      <c r="E206" s="35" t="s">
        <v>171</v>
      </c>
      <c r="F206" s="36">
        <v>8146819.5199999996</v>
      </c>
      <c r="G206" s="36">
        <v>0</v>
      </c>
      <c r="H206" s="36">
        <f t="shared" si="48"/>
        <v>8146819.5199999996</v>
      </c>
    </row>
    <row r="207" spans="1:8" x14ac:dyDescent="0.25">
      <c r="A207" s="22"/>
      <c r="B207" s="28"/>
      <c r="C207" s="29">
        <v>35200</v>
      </c>
      <c r="D207" s="30" t="s">
        <v>172</v>
      </c>
      <c r="E207" s="37"/>
      <c r="F207" s="32">
        <v>614652</v>
      </c>
      <c r="G207" s="32">
        <v>2000</v>
      </c>
      <c r="H207" s="32">
        <f t="shared" ref="H207" si="70">SUM(H208)</f>
        <v>616652</v>
      </c>
    </row>
    <row r="208" spans="1:8" ht="45" x14ac:dyDescent="0.25">
      <c r="A208" s="22"/>
      <c r="B208" s="33"/>
      <c r="C208" s="28"/>
      <c r="D208" s="34">
        <v>35201</v>
      </c>
      <c r="E208" s="35" t="s">
        <v>173</v>
      </c>
      <c r="F208" s="36">
        <v>614652</v>
      </c>
      <c r="G208" s="36">
        <v>2000</v>
      </c>
      <c r="H208" s="36">
        <f t="shared" ref="H208:H270" si="71">SUM(F208:G208)</f>
        <v>616652</v>
      </c>
    </row>
    <row r="209" spans="1:8" x14ac:dyDescent="0.25">
      <c r="A209" s="22"/>
      <c r="B209" s="28"/>
      <c r="C209" s="29">
        <v>35300</v>
      </c>
      <c r="D209" s="30" t="s">
        <v>174</v>
      </c>
      <c r="E209" s="37"/>
      <c r="F209" s="32">
        <v>1806090.66</v>
      </c>
      <c r="G209" s="32">
        <v>0</v>
      </c>
      <c r="H209" s="32">
        <f t="shared" ref="H209" si="72">SUM(H210)</f>
        <v>1806090.66</v>
      </c>
    </row>
    <row r="210" spans="1:8" ht="60" x14ac:dyDescent="0.25">
      <c r="A210" s="22"/>
      <c r="B210" s="33"/>
      <c r="C210" s="28"/>
      <c r="D210" s="34">
        <v>35301</v>
      </c>
      <c r="E210" s="35" t="s">
        <v>174</v>
      </c>
      <c r="F210" s="36">
        <v>1806090.66</v>
      </c>
      <c r="G210" s="36">
        <v>0</v>
      </c>
      <c r="H210" s="36">
        <f t="shared" si="71"/>
        <v>1806090.66</v>
      </c>
    </row>
    <row r="211" spans="1:8" x14ac:dyDescent="0.25">
      <c r="A211" s="22"/>
      <c r="B211" s="28"/>
      <c r="C211" s="29">
        <v>35400</v>
      </c>
      <c r="D211" s="30" t="s">
        <v>175</v>
      </c>
      <c r="E211" s="37"/>
      <c r="F211" s="32">
        <v>0</v>
      </c>
      <c r="G211" s="32">
        <v>0</v>
      </c>
      <c r="H211" s="32">
        <f t="shared" ref="H211" si="73">SUM(H212)</f>
        <v>0</v>
      </c>
    </row>
    <row r="212" spans="1:8" ht="45" x14ac:dyDescent="0.25">
      <c r="A212" s="22"/>
      <c r="B212" s="33"/>
      <c r="C212" s="28"/>
      <c r="D212" s="34">
        <v>35401</v>
      </c>
      <c r="E212" s="35" t="s">
        <v>175</v>
      </c>
      <c r="F212" s="36">
        <v>0</v>
      </c>
      <c r="G212" s="36">
        <v>0</v>
      </c>
      <c r="H212" s="36">
        <f t="shared" si="71"/>
        <v>0</v>
      </c>
    </row>
    <row r="213" spans="1:8" x14ac:dyDescent="0.25">
      <c r="A213" s="22"/>
      <c r="B213" s="28"/>
      <c r="C213" s="29">
        <v>35500</v>
      </c>
      <c r="D213" s="30" t="s">
        <v>176</v>
      </c>
      <c r="E213" s="37"/>
      <c r="F213" s="32">
        <v>1914000</v>
      </c>
      <c r="G213" s="32">
        <v>0</v>
      </c>
      <c r="H213" s="32">
        <f t="shared" ref="H213" si="74">SUM(H214)</f>
        <v>1914000</v>
      </c>
    </row>
    <row r="214" spans="1:8" ht="30" x14ac:dyDescent="0.25">
      <c r="A214" s="22"/>
      <c r="B214" s="33"/>
      <c r="C214" s="28"/>
      <c r="D214" s="34">
        <v>35501</v>
      </c>
      <c r="E214" s="35" t="s">
        <v>176</v>
      </c>
      <c r="F214" s="36">
        <v>1914000</v>
      </c>
      <c r="G214" s="36">
        <v>0</v>
      </c>
      <c r="H214" s="36">
        <f t="shared" si="71"/>
        <v>1914000</v>
      </c>
    </row>
    <row r="215" spans="1:8" x14ac:dyDescent="0.25">
      <c r="A215" s="22"/>
      <c r="B215" s="28"/>
      <c r="C215" s="29">
        <v>35700</v>
      </c>
      <c r="D215" s="30" t="s">
        <v>177</v>
      </c>
      <c r="E215" s="37"/>
      <c r="F215" s="32">
        <v>6827328.3200000003</v>
      </c>
      <c r="G215" s="32">
        <v>0</v>
      </c>
      <c r="H215" s="32">
        <f t="shared" ref="H215" si="75">SUM(H216:H219)</f>
        <v>6827328.3200000003</v>
      </c>
    </row>
    <row r="216" spans="1:8" ht="60" x14ac:dyDescent="0.25">
      <c r="A216" s="22"/>
      <c r="B216" s="33"/>
      <c r="C216" s="28"/>
      <c r="D216" s="34">
        <v>35704</v>
      </c>
      <c r="E216" s="35" t="s">
        <v>178</v>
      </c>
      <c r="F216" s="36">
        <v>2915940.16</v>
      </c>
      <c r="G216" s="36">
        <v>0</v>
      </c>
      <c r="H216" s="36">
        <f t="shared" si="71"/>
        <v>2915940.16</v>
      </c>
    </row>
    <row r="217" spans="1:8" ht="45" x14ac:dyDescent="0.25">
      <c r="A217" s="22"/>
      <c r="B217" s="33"/>
      <c r="C217" s="28"/>
      <c r="D217" s="34">
        <v>35705</v>
      </c>
      <c r="E217" s="35" t="s">
        <v>179</v>
      </c>
      <c r="F217" s="36">
        <v>77000</v>
      </c>
      <c r="G217" s="36">
        <v>0</v>
      </c>
      <c r="H217" s="36">
        <f t="shared" si="71"/>
        <v>77000</v>
      </c>
    </row>
    <row r="218" spans="1:8" ht="60" x14ac:dyDescent="0.25">
      <c r="A218" s="22"/>
      <c r="B218" s="33"/>
      <c r="C218" s="28"/>
      <c r="D218" s="34">
        <v>35706</v>
      </c>
      <c r="E218" s="35" t="s">
        <v>180</v>
      </c>
      <c r="F218" s="36">
        <v>2833611.96</v>
      </c>
      <c r="G218" s="36">
        <v>0</v>
      </c>
      <c r="H218" s="36">
        <f t="shared" si="71"/>
        <v>2833611.96</v>
      </c>
    </row>
    <row r="219" spans="1:8" ht="30" x14ac:dyDescent="0.25">
      <c r="A219" s="22"/>
      <c r="B219" s="33"/>
      <c r="C219" s="28"/>
      <c r="D219" s="34">
        <v>35708</v>
      </c>
      <c r="E219" s="35" t="s">
        <v>181</v>
      </c>
      <c r="F219" s="36">
        <v>1000776.2</v>
      </c>
      <c r="G219" s="36">
        <v>0</v>
      </c>
      <c r="H219" s="36">
        <f t="shared" si="71"/>
        <v>1000776.2</v>
      </c>
    </row>
    <row r="220" spans="1:8" x14ac:dyDescent="0.25">
      <c r="A220" s="22"/>
      <c r="B220" s="28"/>
      <c r="C220" s="29">
        <v>35800</v>
      </c>
      <c r="D220" s="30" t="s">
        <v>182</v>
      </c>
      <c r="E220" s="37"/>
      <c r="F220" s="32">
        <v>4589802.12</v>
      </c>
      <c r="G220" s="32">
        <v>10000.02</v>
      </c>
      <c r="H220" s="32">
        <f>SUM(H221:H223)</f>
        <v>4599802.1399999997</v>
      </c>
    </row>
    <row r="221" spans="1:8" x14ac:dyDescent="0.25">
      <c r="A221" s="22"/>
      <c r="B221" s="33"/>
      <c r="C221" s="28"/>
      <c r="D221" s="34">
        <v>35801</v>
      </c>
      <c r="E221" s="35" t="s">
        <v>183</v>
      </c>
      <c r="F221" s="36">
        <v>1500372</v>
      </c>
      <c r="G221" s="36">
        <v>0</v>
      </c>
      <c r="H221" s="36">
        <f t="shared" si="71"/>
        <v>1500372</v>
      </c>
    </row>
    <row r="222" spans="1:8" x14ac:dyDescent="0.25">
      <c r="A222" s="22"/>
      <c r="B222" s="33"/>
      <c r="C222" s="28"/>
      <c r="D222" s="34">
        <v>35802</v>
      </c>
      <c r="E222" s="35" t="s">
        <v>184</v>
      </c>
      <c r="F222" s="36">
        <v>17593.2</v>
      </c>
      <c r="G222" s="36">
        <v>10000.02</v>
      </c>
      <c r="H222" s="36">
        <f t="shared" si="71"/>
        <v>27593.22</v>
      </c>
    </row>
    <row r="223" spans="1:8" ht="30" x14ac:dyDescent="0.25">
      <c r="A223" s="22"/>
      <c r="B223" s="33"/>
      <c r="C223" s="28"/>
      <c r="D223" s="34">
        <v>35804</v>
      </c>
      <c r="E223" s="35" t="s">
        <v>185</v>
      </c>
      <c r="F223" s="36">
        <v>3071836.92</v>
      </c>
      <c r="G223" s="36">
        <v>0</v>
      </c>
      <c r="H223" s="36">
        <f t="shared" si="71"/>
        <v>3071836.92</v>
      </c>
    </row>
    <row r="224" spans="1:8" x14ac:dyDescent="0.25">
      <c r="A224" s="22"/>
      <c r="B224" s="28"/>
      <c r="C224" s="29">
        <v>35900</v>
      </c>
      <c r="D224" s="30" t="s">
        <v>186</v>
      </c>
      <c r="E224" s="37"/>
      <c r="F224" s="32">
        <v>614613.28</v>
      </c>
      <c r="G224" s="32">
        <v>0</v>
      </c>
      <c r="H224" s="32">
        <f t="shared" ref="H224" si="76">SUM(H225:H226)</f>
        <v>614613.28</v>
      </c>
    </row>
    <row r="225" spans="1:8" x14ac:dyDescent="0.25">
      <c r="A225" s="22"/>
      <c r="B225" s="33"/>
      <c r="C225" s="28"/>
      <c r="D225" s="34">
        <v>35901</v>
      </c>
      <c r="E225" s="35" t="s">
        <v>187</v>
      </c>
      <c r="F225" s="36">
        <v>287332</v>
      </c>
      <c r="G225" s="36">
        <v>0</v>
      </c>
      <c r="H225" s="36">
        <f t="shared" si="71"/>
        <v>287332</v>
      </c>
    </row>
    <row r="226" spans="1:8" x14ac:dyDescent="0.25">
      <c r="A226" s="22"/>
      <c r="B226" s="33"/>
      <c r="C226" s="28"/>
      <c r="D226" s="34">
        <v>35902</v>
      </c>
      <c r="E226" s="35" t="s">
        <v>188</v>
      </c>
      <c r="F226" s="36">
        <v>327281.28000000003</v>
      </c>
      <c r="G226" s="36">
        <v>0</v>
      </c>
      <c r="H226" s="36">
        <f t="shared" si="71"/>
        <v>327281.28000000003</v>
      </c>
    </row>
    <row r="227" spans="1:8" x14ac:dyDescent="0.25">
      <c r="A227" s="22"/>
      <c r="B227" s="23">
        <v>36000</v>
      </c>
      <c r="C227" s="24" t="s">
        <v>189</v>
      </c>
      <c r="D227" s="25"/>
      <c r="E227" s="38"/>
      <c r="F227" s="27">
        <v>0</v>
      </c>
      <c r="G227" s="27">
        <v>0</v>
      </c>
      <c r="H227" s="27">
        <f t="shared" ref="H227:H228" si="77">SUM(H228)</f>
        <v>0</v>
      </c>
    </row>
    <row r="228" spans="1:8" x14ac:dyDescent="0.25">
      <c r="A228" s="22"/>
      <c r="B228" s="28"/>
      <c r="C228" s="29">
        <v>36100</v>
      </c>
      <c r="D228" s="30" t="s">
        <v>190</v>
      </c>
      <c r="E228" s="37"/>
      <c r="F228" s="32">
        <v>0</v>
      </c>
      <c r="G228" s="32">
        <v>0</v>
      </c>
      <c r="H228" s="32">
        <f t="shared" si="77"/>
        <v>0</v>
      </c>
    </row>
    <row r="229" spans="1:8" x14ac:dyDescent="0.25">
      <c r="A229" s="22"/>
      <c r="B229" s="33"/>
      <c r="C229" s="28"/>
      <c r="D229" s="34">
        <v>36101</v>
      </c>
      <c r="E229" s="35" t="s">
        <v>191</v>
      </c>
      <c r="F229" s="36">
        <v>0</v>
      </c>
      <c r="G229" s="36">
        <v>0</v>
      </c>
      <c r="H229" s="36">
        <f t="shared" si="71"/>
        <v>0</v>
      </c>
    </row>
    <row r="230" spans="1:8" x14ac:dyDescent="0.25">
      <c r="A230" s="22"/>
      <c r="B230" s="23">
        <v>37000</v>
      </c>
      <c r="C230" s="24" t="s">
        <v>192</v>
      </c>
      <c r="D230" s="25"/>
      <c r="E230" s="38"/>
      <c r="F230" s="27">
        <v>2550000</v>
      </c>
      <c r="G230" s="27">
        <v>785541.84000000008</v>
      </c>
      <c r="H230" s="27">
        <f>SUM(H231,H233,H236,H240,H243)</f>
        <v>3335541.84</v>
      </c>
    </row>
    <row r="231" spans="1:8" x14ac:dyDescent="0.25">
      <c r="A231" s="22"/>
      <c r="B231" s="28"/>
      <c r="C231" s="29">
        <v>37100</v>
      </c>
      <c r="D231" s="30" t="s">
        <v>193</v>
      </c>
      <c r="E231" s="37"/>
      <c r="F231" s="32">
        <v>500000.04</v>
      </c>
      <c r="G231" s="32">
        <v>105000</v>
      </c>
      <c r="H231" s="32">
        <f t="shared" ref="H231" si="78">SUM(H232)</f>
        <v>605000.04</v>
      </c>
    </row>
    <row r="232" spans="1:8" x14ac:dyDescent="0.25">
      <c r="A232" s="22"/>
      <c r="B232" s="33"/>
      <c r="C232" s="28"/>
      <c r="D232" s="34">
        <v>37101</v>
      </c>
      <c r="E232" s="35" t="s">
        <v>193</v>
      </c>
      <c r="F232" s="36">
        <v>500000.04</v>
      </c>
      <c r="G232" s="36">
        <v>105000</v>
      </c>
      <c r="H232" s="36">
        <f t="shared" si="71"/>
        <v>605000.04</v>
      </c>
    </row>
    <row r="233" spans="1:8" x14ac:dyDescent="0.25">
      <c r="A233" s="22"/>
      <c r="B233" s="28"/>
      <c r="C233" s="29">
        <v>37200</v>
      </c>
      <c r="D233" s="30" t="s">
        <v>194</v>
      </c>
      <c r="E233" s="37"/>
      <c r="F233" s="32">
        <v>0</v>
      </c>
      <c r="G233" s="32">
        <v>7700.04</v>
      </c>
      <c r="H233" s="32">
        <f t="shared" ref="H233" si="79">SUM(H234:H235)</f>
        <v>7700.04</v>
      </c>
    </row>
    <row r="234" spans="1:8" x14ac:dyDescent="0.25">
      <c r="A234" s="22"/>
      <c r="B234" s="33"/>
      <c r="C234" s="28"/>
      <c r="D234" s="34">
        <v>37201</v>
      </c>
      <c r="E234" s="35" t="s">
        <v>194</v>
      </c>
      <c r="F234" s="36">
        <v>0</v>
      </c>
      <c r="G234" s="36">
        <v>7700.04</v>
      </c>
      <c r="H234" s="36">
        <f t="shared" si="71"/>
        <v>7700.04</v>
      </c>
    </row>
    <row r="235" spans="1:8" x14ac:dyDescent="0.25">
      <c r="A235" s="22"/>
      <c r="B235" s="33"/>
      <c r="C235" s="28"/>
      <c r="D235" s="34">
        <v>37202</v>
      </c>
      <c r="E235" s="35" t="s">
        <v>195</v>
      </c>
      <c r="F235" s="36">
        <v>0</v>
      </c>
      <c r="G235" s="36">
        <v>0</v>
      </c>
      <c r="H235" s="36">
        <f t="shared" si="71"/>
        <v>0</v>
      </c>
    </row>
    <row r="236" spans="1:8" x14ac:dyDescent="0.25">
      <c r="A236" s="22"/>
      <c r="B236" s="28"/>
      <c r="C236" s="29">
        <v>37500</v>
      </c>
      <c r="D236" s="30" t="s">
        <v>196</v>
      </c>
      <c r="E236" s="37"/>
      <c r="F236" s="32">
        <v>1599999.96</v>
      </c>
      <c r="G236" s="32">
        <v>330100.08</v>
      </c>
      <c r="H236" s="32">
        <f>SUM(H237:H239)</f>
        <v>1930100.04</v>
      </c>
    </row>
    <row r="237" spans="1:8" x14ac:dyDescent="0.25">
      <c r="A237" s="22"/>
      <c r="B237" s="33"/>
      <c r="C237" s="28"/>
      <c r="D237" s="34">
        <v>37501</v>
      </c>
      <c r="E237" s="35" t="s">
        <v>196</v>
      </c>
      <c r="F237" s="36">
        <v>999999.96</v>
      </c>
      <c r="G237" s="36">
        <v>129100.08</v>
      </c>
      <c r="H237" s="36">
        <f t="shared" si="71"/>
        <v>1129100.04</v>
      </c>
    </row>
    <row r="238" spans="1:8" x14ac:dyDescent="0.25">
      <c r="A238" s="22"/>
      <c r="B238" s="33"/>
      <c r="C238" s="28"/>
      <c r="D238" s="34">
        <v>37502</v>
      </c>
      <c r="E238" s="35" t="s">
        <v>197</v>
      </c>
      <c r="F238" s="36">
        <v>600000</v>
      </c>
      <c r="G238" s="36">
        <v>201000</v>
      </c>
      <c r="H238" s="36">
        <f t="shared" si="71"/>
        <v>801000</v>
      </c>
    </row>
    <row r="239" spans="1:8" ht="30" x14ac:dyDescent="0.25">
      <c r="A239" s="22"/>
      <c r="B239" s="33"/>
      <c r="C239" s="28"/>
      <c r="D239" s="45">
        <v>37503</v>
      </c>
      <c r="E239" s="46" t="s">
        <v>198</v>
      </c>
      <c r="F239" s="36">
        <v>0</v>
      </c>
      <c r="G239" s="36">
        <v>0</v>
      </c>
      <c r="H239" s="36">
        <f t="shared" si="71"/>
        <v>0</v>
      </c>
    </row>
    <row r="240" spans="1:8" x14ac:dyDescent="0.25">
      <c r="A240" s="22"/>
      <c r="B240" s="28"/>
      <c r="C240" s="29">
        <v>37600</v>
      </c>
      <c r="D240" s="30" t="s">
        <v>199</v>
      </c>
      <c r="E240" s="37"/>
      <c r="F240" s="32">
        <v>0</v>
      </c>
      <c r="G240" s="32">
        <v>0</v>
      </c>
      <c r="H240" s="32">
        <f>SUM(H241:H242)</f>
        <v>0</v>
      </c>
    </row>
    <row r="241" spans="1:8" x14ac:dyDescent="0.25">
      <c r="A241" s="22"/>
      <c r="B241" s="33"/>
      <c r="C241" s="28"/>
      <c r="D241" s="34">
        <v>37601</v>
      </c>
      <c r="E241" s="35" t="s">
        <v>199</v>
      </c>
      <c r="F241" s="36">
        <v>0</v>
      </c>
      <c r="G241" s="36">
        <v>0</v>
      </c>
      <c r="H241" s="36">
        <f t="shared" si="71"/>
        <v>0</v>
      </c>
    </row>
    <row r="242" spans="1:8" x14ac:dyDescent="0.25">
      <c r="A242" s="22"/>
      <c r="B242" s="33"/>
      <c r="C242" s="28"/>
      <c r="D242" s="45">
        <v>37602</v>
      </c>
      <c r="E242" s="46" t="s">
        <v>200</v>
      </c>
      <c r="F242" s="36">
        <v>0</v>
      </c>
      <c r="G242" s="36">
        <v>0</v>
      </c>
      <c r="H242" s="36">
        <f t="shared" si="71"/>
        <v>0</v>
      </c>
    </row>
    <row r="243" spans="1:8" x14ac:dyDescent="0.25">
      <c r="A243" s="22"/>
      <c r="B243" s="28"/>
      <c r="C243" s="29">
        <v>37900</v>
      </c>
      <c r="D243" s="30" t="s">
        <v>201</v>
      </c>
      <c r="E243" s="37"/>
      <c r="F243" s="32">
        <v>450000</v>
      </c>
      <c r="G243" s="32">
        <v>342741.72000000003</v>
      </c>
      <c r="H243" s="32">
        <f>SUM(H244:H246)</f>
        <v>792741.72</v>
      </c>
    </row>
    <row r="244" spans="1:8" ht="30" x14ac:dyDescent="0.25">
      <c r="A244" s="22"/>
      <c r="B244" s="33"/>
      <c r="C244" s="28"/>
      <c r="D244" s="34">
        <v>37901</v>
      </c>
      <c r="E244" s="35" t="s">
        <v>202</v>
      </c>
      <c r="F244" s="36">
        <v>0</v>
      </c>
      <c r="G244" s="36">
        <v>0</v>
      </c>
      <c r="H244" s="36">
        <f t="shared" si="71"/>
        <v>0</v>
      </c>
    </row>
    <row r="245" spans="1:8" x14ac:dyDescent="0.25">
      <c r="A245" s="22"/>
      <c r="B245" s="33"/>
      <c r="C245" s="28"/>
      <c r="D245" s="34">
        <v>37902</v>
      </c>
      <c r="E245" s="35" t="s">
        <v>203</v>
      </c>
      <c r="F245" s="36">
        <v>450000</v>
      </c>
      <c r="G245" s="36">
        <v>49841.64</v>
      </c>
      <c r="H245" s="36">
        <f t="shared" si="71"/>
        <v>499841.64</v>
      </c>
    </row>
    <row r="246" spans="1:8" x14ac:dyDescent="0.25">
      <c r="A246" s="22"/>
      <c r="B246" s="33"/>
      <c r="C246" s="28"/>
      <c r="D246" s="34">
        <v>37903</v>
      </c>
      <c r="E246" s="35" t="s">
        <v>204</v>
      </c>
      <c r="F246" s="36">
        <v>0</v>
      </c>
      <c r="G246" s="36">
        <v>292900.08</v>
      </c>
      <c r="H246" s="36">
        <f t="shared" si="71"/>
        <v>292900.08</v>
      </c>
    </row>
    <row r="247" spans="1:8" x14ac:dyDescent="0.25">
      <c r="A247" s="22"/>
      <c r="B247" s="23">
        <v>38000</v>
      </c>
      <c r="C247" s="24" t="s">
        <v>205</v>
      </c>
      <c r="D247" s="25"/>
      <c r="E247" s="38"/>
      <c r="F247" s="27">
        <v>2700000</v>
      </c>
      <c r="G247" s="27">
        <v>65799.959999999992</v>
      </c>
      <c r="H247" s="27">
        <f>SUM(H248,H250)</f>
        <v>2765799.96</v>
      </c>
    </row>
    <row r="248" spans="1:8" x14ac:dyDescent="0.25">
      <c r="A248" s="22"/>
      <c r="B248" s="28"/>
      <c r="C248" s="29">
        <v>38200</v>
      </c>
      <c r="D248" s="30" t="s">
        <v>206</v>
      </c>
      <c r="E248" s="37"/>
      <c r="F248" s="32">
        <v>1500000</v>
      </c>
      <c r="G248" s="32">
        <v>0</v>
      </c>
      <c r="H248" s="32">
        <f>SUM(H249)</f>
        <v>1500000</v>
      </c>
    </row>
    <row r="249" spans="1:8" x14ac:dyDescent="0.25">
      <c r="A249" s="22"/>
      <c r="B249" s="33"/>
      <c r="C249" s="28"/>
      <c r="D249" s="34">
        <v>38201</v>
      </c>
      <c r="E249" s="35" t="s">
        <v>206</v>
      </c>
      <c r="F249" s="36">
        <v>1500000</v>
      </c>
      <c r="G249" s="36">
        <v>0</v>
      </c>
      <c r="H249" s="36">
        <f t="shared" si="71"/>
        <v>1500000</v>
      </c>
    </row>
    <row r="250" spans="1:8" x14ac:dyDescent="0.25">
      <c r="A250" s="22"/>
      <c r="B250" s="28"/>
      <c r="C250" s="29">
        <v>38500</v>
      </c>
      <c r="D250" s="30" t="s">
        <v>207</v>
      </c>
      <c r="E250" s="37"/>
      <c r="F250" s="32">
        <v>1200000</v>
      </c>
      <c r="G250" s="32">
        <v>65799.959999999992</v>
      </c>
      <c r="H250" s="32">
        <f>SUM(H251:H252)</f>
        <v>1265799.96</v>
      </c>
    </row>
    <row r="251" spans="1:8" x14ac:dyDescent="0.25">
      <c r="A251" s="22"/>
      <c r="B251" s="33"/>
      <c r="C251" s="28"/>
      <c r="D251" s="34">
        <v>38501</v>
      </c>
      <c r="E251" s="35" t="s">
        <v>208</v>
      </c>
      <c r="F251" s="36">
        <v>900000</v>
      </c>
      <c r="G251" s="36">
        <v>50199.96</v>
      </c>
      <c r="H251" s="36">
        <f t="shared" si="71"/>
        <v>950199.96</v>
      </c>
    </row>
    <row r="252" spans="1:8" x14ac:dyDescent="0.25">
      <c r="A252" s="22"/>
      <c r="B252" s="33"/>
      <c r="C252" s="28"/>
      <c r="D252" s="34">
        <v>38503</v>
      </c>
      <c r="E252" s="35" t="s">
        <v>207</v>
      </c>
      <c r="F252" s="36">
        <v>300000</v>
      </c>
      <c r="G252" s="36">
        <v>15600</v>
      </c>
      <c r="H252" s="36">
        <f t="shared" si="71"/>
        <v>315600</v>
      </c>
    </row>
    <row r="253" spans="1:8" x14ac:dyDescent="0.25">
      <c r="A253" s="22"/>
      <c r="B253" s="23">
        <v>39000</v>
      </c>
      <c r="C253" s="24" t="s">
        <v>209</v>
      </c>
      <c r="D253" s="25"/>
      <c r="E253" s="38"/>
      <c r="F253" s="27">
        <v>0</v>
      </c>
      <c r="G253" s="27">
        <v>0</v>
      </c>
      <c r="H253" s="27">
        <f>SUM(H254,H256)</f>
        <v>0</v>
      </c>
    </row>
    <row r="254" spans="1:8" x14ac:dyDescent="0.25">
      <c r="A254" s="22"/>
      <c r="B254" s="28"/>
      <c r="C254" s="29">
        <v>39200</v>
      </c>
      <c r="D254" s="30" t="s">
        <v>210</v>
      </c>
      <c r="E254" s="37"/>
      <c r="F254" s="32">
        <v>0</v>
      </c>
      <c r="G254" s="32">
        <v>0</v>
      </c>
      <c r="H254" s="32">
        <f>SUM(H255)</f>
        <v>0</v>
      </c>
    </row>
    <row r="255" spans="1:8" x14ac:dyDescent="0.25">
      <c r="A255" s="22"/>
      <c r="B255" s="33"/>
      <c r="C255" s="28"/>
      <c r="D255" s="34">
        <v>39201</v>
      </c>
      <c r="E255" s="35" t="s">
        <v>210</v>
      </c>
      <c r="F255" s="36">
        <v>0</v>
      </c>
      <c r="G255" s="36">
        <v>0</v>
      </c>
      <c r="H255" s="36">
        <f t="shared" si="71"/>
        <v>0</v>
      </c>
    </row>
    <row r="256" spans="1:8" x14ac:dyDescent="0.25">
      <c r="A256" s="22"/>
      <c r="B256" s="28"/>
      <c r="C256" s="29">
        <v>39600</v>
      </c>
      <c r="D256" s="30" t="s">
        <v>211</v>
      </c>
      <c r="E256" s="37"/>
      <c r="F256" s="32">
        <v>0</v>
      </c>
      <c r="G256" s="32">
        <v>0</v>
      </c>
      <c r="H256" s="32">
        <f>SUM(H257)</f>
        <v>0</v>
      </c>
    </row>
    <row r="257" spans="1:8" x14ac:dyDescent="0.25">
      <c r="A257" s="22"/>
      <c r="B257" s="33"/>
      <c r="C257" s="28"/>
      <c r="D257" s="34">
        <v>39601</v>
      </c>
      <c r="E257" s="35" t="s">
        <v>211</v>
      </c>
      <c r="F257" s="36">
        <v>0</v>
      </c>
      <c r="G257" s="36">
        <v>0</v>
      </c>
      <c r="H257" s="36">
        <f t="shared" si="71"/>
        <v>0</v>
      </c>
    </row>
    <row r="258" spans="1:8" x14ac:dyDescent="0.25">
      <c r="A258" s="22"/>
      <c r="B258" s="33"/>
      <c r="C258" s="28"/>
      <c r="D258" s="34"/>
      <c r="E258" s="35"/>
      <c r="F258" s="44"/>
      <c r="G258" s="44"/>
      <c r="H258" s="36">
        <f t="shared" si="71"/>
        <v>0</v>
      </c>
    </row>
    <row r="259" spans="1:8" x14ac:dyDescent="0.25">
      <c r="A259" s="17">
        <v>40000</v>
      </c>
      <c r="B259" s="18" t="s">
        <v>212</v>
      </c>
      <c r="C259" s="19"/>
      <c r="D259" s="19"/>
      <c r="E259" s="43"/>
      <c r="F259" s="44">
        <v>147055781</v>
      </c>
      <c r="G259" s="44">
        <v>0</v>
      </c>
      <c r="H259" s="44">
        <f>SUM(H260,H263)</f>
        <v>147055781</v>
      </c>
    </row>
    <row r="260" spans="1:8" x14ac:dyDescent="0.25">
      <c r="A260" s="22"/>
      <c r="B260" s="23">
        <v>41000</v>
      </c>
      <c r="C260" s="24" t="s">
        <v>213</v>
      </c>
      <c r="D260" s="25"/>
      <c r="E260" s="38"/>
      <c r="F260" s="27">
        <v>146970781</v>
      </c>
      <c r="G260" s="27">
        <v>0</v>
      </c>
      <c r="H260" s="27">
        <f t="shared" ref="H260:H261" si="80">SUM(H261)</f>
        <v>146970781</v>
      </c>
    </row>
    <row r="261" spans="1:8" x14ac:dyDescent="0.25">
      <c r="A261" s="22"/>
      <c r="B261" s="28"/>
      <c r="C261" s="29">
        <v>41500</v>
      </c>
      <c r="D261" s="30" t="s">
        <v>214</v>
      </c>
      <c r="E261" s="37"/>
      <c r="F261" s="32">
        <v>146970781</v>
      </c>
      <c r="G261" s="32">
        <v>0</v>
      </c>
      <c r="H261" s="32">
        <f t="shared" si="80"/>
        <v>146970781</v>
      </c>
    </row>
    <row r="262" spans="1:8" ht="30" x14ac:dyDescent="0.25">
      <c r="A262" s="17"/>
      <c r="B262" s="50"/>
      <c r="C262" s="51"/>
      <c r="D262" s="52">
        <v>41501</v>
      </c>
      <c r="E262" s="53" t="s">
        <v>215</v>
      </c>
      <c r="F262" s="36">
        <v>146970781</v>
      </c>
      <c r="G262" s="36">
        <v>0</v>
      </c>
      <c r="H262" s="36">
        <f t="shared" si="71"/>
        <v>146970781</v>
      </c>
    </row>
    <row r="263" spans="1:8" x14ac:dyDescent="0.25">
      <c r="A263" s="22"/>
      <c r="B263" s="23">
        <v>44000</v>
      </c>
      <c r="C263" s="24" t="s">
        <v>216</v>
      </c>
      <c r="D263" s="25"/>
      <c r="E263" s="38"/>
      <c r="F263" s="27">
        <v>85000</v>
      </c>
      <c r="G263" s="27">
        <v>0</v>
      </c>
      <c r="H263" s="27">
        <f t="shared" ref="H263:H264" si="81">SUM(H264)</f>
        <v>85000</v>
      </c>
    </row>
    <row r="264" spans="1:8" x14ac:dyDescent="0.25">
      <c r="A264" s="22"/>
      <c r="B264" s="28"/>
      <c r="C264" s="29">
        <v>44500</v>
      </c>
      <c r="D264" s="30" t="s">
        <v>217</v>
      </c>
      <c r="E264" s="37"/>
      <c r="F264" s="32">
        <v>85000</v>
      </c>
      <c r="G264" s="32">
        <v>0</v>
      </c>
      <c r="H264" s="32">
        <f t="shared" si="81"/>
        <v>85000</v>
      </c>
    </row>
    <row r="265" spans="1:8" x14ac:dyDescent="0.25">
      <c r="A265" s="22"/>
      <c r="B265" s="33"/>
      <c r="C265" s="28"/>
      <c r="D265" s="34">
        <v>44502</v>
      </c>
      <c r="E265" s="35" t="s">
        <v>218</v>
      </c>
      <c r="F265" s="36">
        <v>85000</v>
      </c>
      <c r="G265" s="36">
        <v>0</v>
      </c>
      <c r="H265" s="36">
        <f t="shared" si="71"/>
        <v>85000</v>
      </c>
    </row>
    <row r="266" spans="1:8" x14ac:dyDescent="0.25">
      <c r="A266" s="22"/>
      <c r="B266" s="33"/>
      <c r="C266" s="28"/>
      <c r="D266" s="34"/>
      <c r="E266" s="35"/>
      <c r="F266" s="36"/>
      <c r="G266" s="36"/>
      <c r="H266" s="36">
        <f t="shared" si="71"/>
        <v>0</v>
      </c>
    </row>
    <row r="267" spans="1:8" x14ac:dyDescent="0.25">
      <c r="A267" s="17">
        <v>50000</v>
      </c>
      <c r="B267" s="18" t="s">
        <v>219</v>
      </c>
      <c r="C267" s="19"/>
      <c r="D267" s="19"/>
      <c r="E267" s="43"/>
      <c r="F267" s="44">
        <v>25107408.300000001</v>
      </c>
      <c r="G267" s="44">
        <v>8126452.8500000015</v>
      </c>
      <c r="H267" s="44">
        <f t="shared" ref="H267" si="82">SUM(H268,H279,H286,H290,H293,H296,H307)</f>
        <v>33233861.150000002</v>
      </c>
    </row>
    <row r="268" spans="1:8" x14ac:dyDescent="0.25">
      <c r="A268" s="22"/>
      <c r="B268" s="23">
        <v>51000</v>
      </c>
      <c r="C268" s="24" t="s">
        <v>220</v>
      </c>
      <c r="D268" s="25"/>
      <c r="E268" s="38"/>
      <c r="F268" s="27">
        <v>5669522.3799999999</v>
      </c>
      <c r="G268" s="27">
        <v>5887544.6700000009</v>
      </c>
      <c r="H268" s="27">
        <f>SUM(H269,H271,H273,H277)</f>
        <v>11557067.050000001</v>
      </c>
    </row>
    <row r="269" spans="1:8" x14ac:dyDescent="0.25">
      <c r="A269" s="22"/>
      <c r="B269" s="28"/>
      <c r="C269" s="29">
        <v>51100</v>
      </c>
      <c r="D269" s="30" t="s">
        <v>221</v>
      </c>
      <c r="E269" s="37"/>
      <c r="F269" s="32">
        <v>3916862.92</v>
      </c>
      <c r="G269" s="32">
        <v>96319.66</v>
      </c>
      <c r="H269" s="32">
        <f t="shared" ref="H269" si="83">SUM(H270)</f>
        <v>4013182.58</v>
      </c>
    </row>
    <row r="270" spans="1:8" x14ac:dyDescent="0.25">
      <c r="A270" s="22"/>
      <c r="B270" s="33"/>
      <c r="C270" s="28"/>
      <c r="D270" s="34">
        <v>51101</v>
      </c>
      <c r="E270" s="35" t="s">
        <v>221</v>
      </c>
      <c r="F270" s="36">
        <v>3916862.92</v>
      </c>
      <c r="G270" s="36">
        <v>96319.66</v>
      </c>
      <c r="H270" s="36">
        <f t="shared" si="71"/>
        <v>4013182.58</v>
      </c>
    </row>
    <row r="271" spans="1:8" x14ac:dyDescent="0.25">
      <c r="A271" s="22"/>
      <c r="B271" s="28"/>
      <c r="C271" s="29" t="s">
        <v>222</v>
      </c>
      <c r="D271" s="30"/>
      <c r="E271" s="37"/>
      <c r="F271" s="32">
        <v>0</v>
      </c>
      <c r="G271" s="32">
        <v>0</v>
      </c>
      <c r="H271" s="32">
        <f>SUM(H272)</f>
        <v>0</v>
      </c>
    </row>
    <row r="272" spans="1:8" ht="30" x14ac:dyDescent="0.25">
      <c r="A272" s="22"/>
      <c r="B272" s="33"/>
      <c r="C272" s="51"/>
      <c r="D272" s="54">
        <v>51201</v>
      </c>
      <c r="E272" s="55" t="s">
        <v>223</v>
      </c>
      <c r="F272" s="36">
        <v>0</v>
      </c>
      <c r="G272" s="36">
        <v>0</v>
      </c>
      <c r="H272" s="36">
        <f t="shared" ref="H272:H319" si="84">SUM(F272:G272)</f>
        <v>0</v>
      </c>
    </row>
    <row r="273" spans="1:8" x14ac:dyDescent="0.25">
      <c r="A273" s="22"/>
      <c r="B273" s="28"/>
      <c r="C273" s="29">
        <v>51500</v>
      </c>
      <c r="D273" s="30" t="s">
        <v>224</v>
      </c>
      <c r="E273" s="37"/>
      <c r="F273" s="32">
        <v>396919.57999999996</v>
      </c>
      <c r="G273" s="32">
        <v>5451918.3100000005</v>
      </c>
      <c r="H273" s="32">
        <f>SUM(H274:H276)</f>
        <v>5848837.8900000006</v>
      </c>
    </row>
    <row r="274" spans="1:8" ht="30" x14ac:dyDescent="0.25">
      <c r="A274" s="22"/>
      <c r="B274" s="33"/>
      <c r="C274" s="28"/>
      <c r="D274" s="34">
        <v>51501</v>
      </c>
      <c r="E274" s="35" t="s">
        <v>225</v>
      </c>
      <c r="F274" s="36">
        <v>0</v>
      </c>
      <c r="G274" s="36">
        <v>5114062.1500000004</v>
      </c>
      <c r="H274" s="36">
        <f t="shared" si="84"/>
        <v>5114062.1500000004</v>
      </c>
    </row>
    <row r="275" spans="1:8" x14ac:dyDescent="0.25">
      <c r="A275" s="22"/>
      <c r="B275" s="33"/>
      <c r="C275" s="28"/>
      <c r="D275" s="34">
        <v>51502</v>
      </c>
      <c r="E275" s="35" t="s">
        <v>226</v>
      </c>
      <c r="F275" s="36">
        <v>189419.58</v>
      </c>
      <c r="G275" s="36">
        <v>170477.63</v>
      </c>
      <c r="H275" s="36">
        <f t="shared" si="84"/>
        <v>359897.20999999996</v>
      </c>
    </row>
    <row r="276" spans="1:8" x14ac:dyDescent="0.25">
      <c r="A276" s="22"/>
      <c r="B276" s="33"/>
      <c r="C276" s="28"/>
      <c r="D276" s="34">
        <v>51503</v>
      </c>
      <c r="E276" s="35" t="s">
        <v>227</v>
      </c>
      <c r="F276" s="36">
        <v>207500</v>
      </c>
      <c r="G276" s="36">
        <v>167378.53</v>
      </c>
      <c r="H276" s="36">
        <f t="shared" si="84"/>
        <v>374878.53</v>
      </c>
    </row>
    <row r="277" spans="1:8" x14ac:dyDescent="0.25">
      <c r="A277" s="22"/>
      <c r="B277" s="28"/>
      <c r="C277" s="29">
        <v>51900</v>
      </c>
      <c r="D277" s="30" t="s">
        <v>228</v>
      </c>
      <c r="E277" s="37"/>
      <c r="F277" s="32">
        <v>1355739.88</v>
      </c>
      <c r="G277" s="32">
        <v>339306.7</v>
      </c>
      <c r="H277" s="32">
        <f t="shared" ref="H277" si="85">SUM(H278)</f>
        <v>1695046.5799999998</v>
      </c>
    </row>
    <row r="278" spans="1:8" ht="30" x14ac:dyDescent="0.25">
      <c r="A278" s="22"/>
      <c r="B278" s="33"/>
      <c r="C278" s="47"/>
      <c r="D278" s="48">
        <v>51901</v>
      </c>
      <c r="E278" s="46" t="s">
        <v>228</v>
      </c>
      <c r="F278" s="36">
        <v>1355739.88</v>
      </c>
      <c r="G278" s="36">
        <v>339306.7</v>
      </c>
      <c r="H278" s="36">
        <f t="shared" si="84"/>
        <v>1695046.5799999998</v>
      </c>
    </row>
    <row r="279" spans="1:8" x14ac:dyDescent="0.25">
      <c r="A279" s="22"/>
      <c r="B279" s="23">
        <v>52000</v>
      </c>
      <c r="C279" s="24" t="s">
        <v>229</v>
      </c>
      <c r="D279" s="25"/>
      <c r="E279" s="38"/>
      <c r="F279" s="27">
        <v>822001.7</v>
      </c>
      <c r="G279" s="27">
        <v>392952.52</v>
      </c>
      <c r="H279" s="27">
        <f>SUM(H280,H282,H284)</f>
        <v>1214954.22</v>
      </c>
    </row>
    <row r="280" spans="1:8" x14ac:dyDescent="0.25">
      <c r="A280" s="22"/>
      <c r="B280" s="28"/>
      <c r="C280" s="29">
        <v>52100</v>
      </c>
      <c r="D280" s="30" t="s">
        <v>230</v>
      </c>
      <c r="E280" s="37"/>
      <c r="F280" s="32">
        <v>799321.7</v>
      </c>
      <c r="G280" s="32">
        <v>392952.52</v>
      </c>
      <c r="H280" s="32">
        <f t="shared" ref="H280" si="86">SUM(H281)</f>
        <v>1192274.22</v>
      </c>
    </row>
    <row r="281" spans="1:8" x14ac:dyDescent="0.25">
      <c r="A281" s="22"/>
      <c r="B281" s="33"/>
      <c r="C281" s="47"/>
      <c r="D281" s="48">
        <v>52101</v>
      </c>
      <c r="E281" s="46" t="s">
        <v>230</v>
      </c>
      <c r="F281" s="36">
        <v>799321.7</v>
      </c>
      <c r="G281" s="36">
        <v>392952.52</v>
      </c>
      <c r="H281" s="36">
        <f t="shared" si="84"/>
        <v>1192274.22</v>
      </c>
    </row>
    <row r="282" spans="1:8" x14ac:dyDescent="0.25">
      <c r="A282" s="22"/>
      <c r="B282" s="28"/>
      <c r="C282" s="29">
        <v>52300</v>
      </c>
      <c r="D282" s="30" t="s">
        <v>231</v>
      </c>
      <c r="E282" s="37"/>
      <c r="F282" s="32">
        <v>22680</v>
      </c>
      <c r="G282" s="32">
        <v>0</v>
      </c>
      <c r="H282" s="32">
        <f t="shared" ref="H282" si="87">SUM(H283)</f>
        <v>22680</v>
      </c>
    </row>
    <row r="283" spans="1:8" x14ac:dyDescent="0.25">
      <c r="A283" s="22"/>
      <c r="B283" s="33"/>
      <c r="C283" s="47"/>
      <c r="D283" s="48">
        <v>52301</v>
      </c>
      <c r="E283" s="46" t="s">
        <v>231</v>
      </c>
      <c r="F283" s="36">
        <v>22680</v>
      </c>
      <c r="G283" s="36">
        <v>0</v>
      </c>
      <c r="H283" s="36">
        <f t="shared" si="84"/>
        <v>22680</v>
      </c>
    </row>
    <row r="284" spans="1:8" x14ac:dyDescent="0.25">
      <c r="A284" s="22"/>
      <c r="B284" s="28"/>
      <c r="C284" s="29" t="s">
        <v>232</v>
      </c>
      <c r="D284" s="30"/>
      <c r="E284" s="37"/>
      <c r="F284" s="32">
        <v>0</v>
      </c>
      <c r="G284" s="32">
        <v>0</v>
      </c>
      <c r="H284" s="32">
        <f>SUM(H285)</f>
        <v>0</v>
      </c>
    </row>
    <row r="285" spans="1:8" ht="30" x14ac:dyDescent="0.25">
      <c r="A285" s="22"/>
      <c r="B285" s="33"/>
      <c r="C285" s="56"/>
      <c r="D285" s="57">
        <v>52901</v>
      </c>
      <c r="E285" s="55" t="s">
        <v>233</v>
      </c>
      <c r="F285" s="36">
        <v>0</v>
      </c>
      <c r="G285" s="36">
        <v>0</v>
      </c>
      <c r="H285" s="36">
        <f t="shared" si="84"/>
        <v>0</v>
      </c>
    </row>
    <row r="286" spans="1:8" x14ac:dyDescent="0.25">
      <c r="A286" s="22"/>
      <c r="B286" s="23">
        <v>53000</v>
      </c>
      <c r="C286" s="24" t="s">
        <v>234</v>
      </c>
      <c r="D286" s="25"/>
      <c r="E286" s="38"/>
      <c r="F286" s="27">
        <v>0</v>
      </c>
      <c r="G286" s="27">
        <v>0</v>
      </c>
      <c r="H286" s="27">
        <f t="shared" ref="H286" si="88">SUM(H287)</f>
        <v>0</v>
      </c>
    </row>
    <row r="287" spans="1:8" x14ac:dyDescent="0.25">
      <c r="A287" s="22"/>
      <c r="B287" s="28"/>
      <c r="C287" s="29">
        <v>53200</v>
      </c>
      <c r="D287" s="30" t="s">
        <v>235</v>
      </c>
      <c r="E287" s="37"/>
      <c r="F287" s="32">
        <v>0</v>
      </c>
      <c r="G287" s="32">
        <v>0</v>
      </c>
      <c r="H287" s="32">
        <f>SUM(H288:H288)</f>
        <v>0</v>
      </c>
    </row>
    <row r="288" spans="1:8" x14ac:dyDescent="0.25">
      <c r="A288" s="22"/>
      <c r="B288" s="33"/>
      <c r="C288" s="47"/>
      <c r="D288" s="48">
        <v>53101</v>
      </c>
      <c r="E288" s="58" t="s">
        <v>236</v>
      </c>
      <c r="F288" s="36">
        <v>0</v>
      </c>
      <c r="G288" s="36">
        <v>0</v>
      </c>
      <c r="H288" s="36">
        <f t="shared" si="84"/>
        <v>0</v>
      </c>
    </row>
    <row r="289" spans="1:8" x14ac:dyDescent="0.25">
      <c r="A289" s="22"/>
      <c r="B289" s="33"/>
      <c r="C289" s="47"/>
      <c r="D289" s="48">
        <v>53201</v>
      </c>
      <c r="E289" s="58" t="s">
        <v>235</v>
      </c>
      <c r="F289" s="36">
        <v>0</v>
      </c>
      <c r="G289" s="36">
        <v>0</v>
      </c>
      <c r="H289" s="36">
        <f t="shared" si="84"/>
        <v>0</v>
      </c>
    </row>
    <row r="290" spans="1:8" x14ac:dyDescent="0.25">
      <c r="A290" s="22"/>
      <c r="B290" s="23">
        <v>54000</v>
      </c>
      <c r="C290" s="24" t="s">
        <v>237</v>
      </c>
      <c r="D290" s="25"/>
      <c r="E290" s="38"/>
      <c r="F290" s="27">
        <v>370305</v>
      </c>
      <c r="G290" s="27">
        <v>1500000</v>
      </c>
      <c r="H290" s="27">
        <f t="shared" ref="H290:H291" si="89">SUM(H291)</f>
        <v>1870305</v>
      </c>
    </row>
    <row r="291" spans="1:8" x14ac:dyDescent="0.25">
      <c r="A291" s="22"/>
      <c r="B291" s="28"/>
      <c r="C291" s="29">
        <v>54100</v>
      </c>
      <c r="D291" s="30" t="s">
        <v>237</v>
      </c>
      <c r="E291" s="37"/>
      <c r="F291" s="32">
        <v>370305</v>
      </c>
      <c r="G291" s="32">
        <v>1500000</v>
      </c>
      <c r="H291" s="32">
        <f t="shared" si="89"/>
        <v>1870305</v>
      </c>
    </row>
    <row r="292" spans="1:8" x14ac:dyDescent="0.25">
      <c r="A292" s="22"/>
      <c r="B292" s="33"/>
      <c r="C292" s="47"/>
      <c r="D292" s="48">
        <v>54101</v>
      </c>
      <c r="E292" s="46" t="s">
        <v>237</v>
      </c>
      <c r="F292" s="36">
        <v>370305</v>
      </c>
      <c r="G292" s="36">
        <v>1500000</v>
      </c>
      <c r="H292" s="36">
        <f t="shared" si="84"/>
        <v>1870305</v>
      </c>
    </row>
    <row r="293" spans="1:8" x14ac:dyDescent="0.25">
      <c r="A293" s="22"/>
      <c r="B293" s="23">
        <v>55000</v>
      </c>
      <c r="C293" s="24" t="s">
        <v>261</v>
      </c>
      <c r="D293" s="25"/>
      <c r="E293" s="38"/>
      <c r="F293" s="27">
        <v>139946.4</v>
      </c>
      <c r="G293" s="27">
        <v>0</v>
      </c>
      <c r="H293" s="27">
        <f t="shared" ref="H293:H294" si="90">SUM(H294)</f>
        <v>139946.4</v>
      </c>
    </row>
    <row r="294" spans="1:8" x14ac:dyDescent="0.25">
      <c r="A294" s="22"/>
      <c r="B294" s="28"/>
      <c r="C294" s="29">
        <v>55100</v>
      </c>
      <c r="D294" s="30" t="s">
        <v>261</v>
      </c>
      <c r="E294" s="37"/>
      <c r="F294" s="32">
        <v>139946.4</v>
      </c>
      <c r="G294" s="32">
        <v>0</v>
      </c>
      <c r="H294" s="32">
        <f t="shared" si="90"/>
        <v>139946.4</v>
      </c>
    </row>
    <row r="295" spans="1:8" x14ac:dyDescent="0.25">
      <c r="A295" s="22"/>
      <c r="B295" s="33"/>
      <c r="C295" s="47"/>
      <c r="D295" s="48">
        <v>55101</v>
      </c>
      <c r="E295" s="46" t="s">
        <v>261</v>
      </c>
      <c r="F295" s="36">
        <v>139946.4</v>
      </c>
      <c r="G295" s="36">
        <v>0</v>
      </c>
      <c r="H295" s="36">
        <f t="shared" si="84"/>
        <v>139946.4</v>
      </c>
    </row>
    <row r="296" spans="1:8" x14ac:dyDescent="0.25">
      <c r="A296" s="22"/>
      <c r="B296" s="23">
        <v>56000</v>
      </c>
      <c r="C296" s="24" t="s">
        <v>238</v>
      </c>
      <c r="D296" s="25"/>
      <c r="E296" s="38"/>
      <c r="F296" s="27">
        <v>18105632.82</v>
      </c>
      <c r="G296" s="27">
        <v>345955.66</v>
      </c>
      <c r="H296" s="27">
        <f>SUM(H297,H299,H301,H303,H305)</f>
        <v>18451588.48</v>
      </c>
    </row>
    <row r="297" spans="1:8" x14ac:dyDescent="0.25">
      <c r="A297" s="22"/>
      <c r="B297" s="28"/>
      <c r="C297" s="29">
        <v>56400</v>
      </c>
      <c r="D297" s="30" t="s">
        <v>239</v>
      </c>
      <c r="E297" s="37"/>
      <c r="F297" s="32">
        <v>16745143.27</v>
      </c>
      <c r="G297" s="32">
        <v>0</v>
      </c>
      <c r="H297" s="32">
        <f t="shared" ref="H297" si="91">SUM(H298)</f>
        <v>16745143.27</v>
      </c>
    </row>
    <row r="298" spans="1:8" ht="30" x14ac:dyDescent="0.25">
      <c r="A298" s="22"/>
      <c r="B298" s="33"/>
      <c r="C298" s="28"/>
      <c r="D298" s="34">
        <v>56401</v>
      </c>
      <c r="E298" s="35" t="s">
        <v>240</v>
      </c>
      <c r="F298" s="36">
        <v>16745143.27</v>
      </c>
      <c r="G298" s="36">
        <v>0</v>
      </c>
      <c r="H298" s="36">
        <f t="shared" si="84"/>
        <v>16745143.27</v>
      </c>
    </row>
    <row r="299" spans="1:8" x14ac:dyDescent="0.25">
      <c r="A299" s="22"/>
      <c r="B299" s="28"/>
      <c r="C299" s="29">
        <v>56500</v>
      </c>
      <c r="D299" s="30" t="s">
        <v>241</v>
      </c>
      <c r="E299" s="37"/>
      <c r="F299" s="32">
        <v>1164329.55</v>
      </c>
      <c r="G299" s="32">
        <v>329370.90999999997</v>
      </c>
      <c r="H299" s="32">
        <f t="shared" ref="H299" si="92">SUM(H300)</f>
        <v>1493700.46</v>
      </c>
    </row>
    <row r="300" spans="1:8" ht="30" x14ac:dyDescent="0.25">
      <c r="A300" s="22"/>
      <c r="B300" s="33"/>
      <c r="C300" s="28"/>
      <c r="D300" s="34">
        <v>56501</v>
      </c>
      <c r="E300" s="35" t="s">
        <v>241</v>
      </c>
      <c r="F300" s="36">
        <v>1164329.55</v>
      </c>
      <c r="G300" s="36">
        <v>329370.90999999997</v>
      </c>
      <c r="H300" s="36">
        <f t="shared" si="84"/>
        <v>1493700.46</v>
      </c>
    </row>
    <row r="301" spans="1:8" x14ac:dyDescent="0.25">
      <c r="A301" s="22"/>
      <c r="B301" s="28"/>
      <c r="C301" s="29">
        <v>56600</v>
      </c>
      <c r="D301" s="30" t="s">
        <v>242</v>
      </c>
      <c r="E301" s="37"/>
      <c r="F301" s="32">
        <v>181160</v>
      </c>
      <c r="G301" s="32">
        <v>16584.75</v>
      </c>
      <c r="H301" s="32">
        <f t="shared" ref="H301" si="93">SUM(H302)</f>
        <v>197744.75</v>
      </c>
    </row>
    <row r="302" spans="1:8" ht="30" x14ac:dyDescent="0.25">
      <c r="A302" s="22"/>
      <c r="B302" s="33"/>
      <c r="C302" s="28"/>
      <c r="D302" s="45">
        <v>56601</v>
      </c>
      <c r="E302" s="59" t="s">
        <v>242</v>
      </c>
      <c r="F302" s="36">
        <v>181160</v>
      </c>
      <c r="G302" s="36">
        <v>16584.75</v>
      </c>
      <c r="H302" s="36">
        <f t="shared" si="84"/>
        <v>197744.75</v>
      </c>
    </row>
    <row r="303" spans="1:8" x14ac:dyDescent="0.25">
      <c r="A303" s="22"/>
      <c r="B303" s="28"/>
      <c r="C303" s="29">
        <v>56700</v>
      </c>
      <c r="D303" s="30" t="s">
        <v>243</v>
      </c>
      <c r="E303" s="37"/>
      <c r="F303" s="32">
        <v>15000</v>
      </c>
      <c r="G303" s="32">
        <v>0</v>
      </c>
      <c r="H303" s="32">
        <f>SUM(H304)</f>
        <v>15000</v>
      </c>
    </row>
    <row r="304" spans="1:8" ht="30" x14ac:dyDescent="0.25">
      <c r="A304" s="22"/>
      <c r="B304" s="33"/>
      <c r="C304" s="28"/>
      <c r="D304" s="45">
        <v>56701</v>
      </c>
      <c r="E304" s="60" t="s">
        <v>243</v>
      </c>
      <c r="F304" s="36">
        <v>15000</v>
      </c>
      <c r="G304" s="36">
        <v>0</v>
      </c>
      <c r="H304" s="36">
        <f t="shared" si="84"/>
        <v>15000</v>
      </c>
    </row>
    <row r="305" spans="1:8" x14ac:dyDescent="0.25">
      <c r="A305" s="22"/>
      <c r="B305" s="28"/>
      <c r="C305" s="29">
        <v>56900</v>
      </c>
      <c r="D305" s="30" t="s">
        <v>244</v>
      </c>
      <c r="E305" s="37"/>
      <c r="F305" s="32">
        <v>0</v>
      </c>
      <c r="G305" s="32">
        <v>0</v>
      </c>
      <c r="H305" s="32">
        <f t="shared" ref="H305" si="94">SUM(H306)</f>
        <v>0</v>
      </c>
    </row>
    <row r="306" spans="1:8" x14ac:dyDescent="0.25">
      <c r="A306" s="22"/>
      <c r="B306" s="33"/>
      <c r="C306" s="28"/>
      <c r="D306" s="34">
        <v>56901</v>
      </c>
      <c r="E306" s="35" t="s">
        <v>244</v>
      </c>
      <c r="F306" s="36">
        <v>0</v>
      </c>
      <c r="G306" s="36">
        <v>0</v>
      </c>
      <c r="H306" s="36">
        <f t="shared" si="84"/>
        <v>0</v>
      </c>
    </row>
    <row r="307" spans="1:8" x14ac:dyDescent="0.25">
      <c r="A307" s="22"/>
      <c r="B307" s="23">
        <v>59000</v>
      </c>
      <c r="C307" s="24" t="s">
        <v>245</v>
      </c>
      <c r="D307" s="25"/>
      <c r="E307" s="38"/>
      <c r="F307" s="27">
        <v>0</v>
      </c>
      <c r="G307" s="27">
        <v>0</v>
      </c>
      <c r="H307" s="27">
        <f t="shared" ref="H307:H308" si="95">SUM(H308)</f>
        <v>0</v>
      </c>
    </row>
    <row r="308" spans="1:8" x14ac:dyDescent="0.25">
      <c r="A308" s="22"/>
      <c r="B308" s="28"/>
      <c r="C308" s="29">
        <v>59700</v>
      </c>
      <c r="D308" s="30" t="s">
        <v>246</v>
      </c>
      <c r="E308" s="37"/>
      <c r="F308" s="32">
        <v>0</v>
      </c>
      <c r="G308" s="32">
        <v>0</v>
      </c>
      <c r="H308" s="32">
        <f t="shared" si="95"/>
        <v>0</v>
      </c>
    </row>
    <row r="309" spans="1:8" x14ac:dyDescent="0.25">
      <c r="A309" s="22"/>
      <c r="B309" s="61"/>
      <c r="C309" s="62"/>
      <c r="D309" s="57">
        <v>59701</v>
      </c>
      <c r="E309" s="55" t="s">
        <v>246</v>
      </c>
      <c r="F309" s="36">
        <v>0</v>
      </c>
      <c r="G309" s="36">
        <v>0</v>
      </c>
      <c r="H309" s="36">
        <f t="shared" si="84"/>
        <v>0</v>
      </c>
    </row>
    <row r="310" spans="1:8" x14ac:dyDescent="0.25">
      <c r="A310" s="22"/>
      <c r="B310" s="63"/>
      <c r="C310" s="64"/>
      <c r="D310" s="48"/>
      <c r="E310" s="46"/>
      <c r="F310" s="36"/>
      <c r="G310" s="36"/>
      <c r="H310" s="36">
        <f t="shared" si="84"/>
        <v>0</v>
      </c>
    </row>
    <row r="311" spans="1:8" x14ac:dyDescent="0.25">
      <c r="A311" s="17">
        <v>60000</v>
      </c>
      <c r="B311" s="18" t="s">
        <v>247</v>
      </c>
      <c r="C311" s="19"/>
      <c r="D311" s="19"/>
      <c r="E311" s="43"/>
      <c r="F311" s="44">
        <v>4000000</v>
      </c>
      <c r="G311" s="44">
        <v>0</v>
      </c>
      <c r="H311" s="44">
        <f t="shared" ref="H311:H313" si="96">SUM(H312)</f>
        <v>4000000</v>
      </c>
    </row>
    <row r="312" spans="1:8" x14ac:dyDescent="0.25">
      <c r="A312" s="22"/>
      <c r="B312" s="23">
        <v>62000</v>
      </c>
      <c r="C312" s="24" t="s">
        <v>248</v>
      </c>
      <c r="D312" s="25"/>
      <c r="E312" s="38"/>
      <c r="F312" s="27">
        <v>4000000</v>
      </c>
      <c r="G312" s="27">
        <v>0</v>
      </c>
      <c r="H312" s="27">
        <f t="shared" si="96"/>
        <v>4000000</v>
      </c>
    </row>
    <row r="313" spans="1:8" x14ac:dyDescent="0.25">
      <c r="A313" s="22"/>
      <c r="B313" s="28"/>
      <c r="C313" s="29">
        <v>62900</v>
      </c>
      <c r="D313" s="30" t="s">
        <v>249</v>
      </c>
      <c r="E313" s="37"/>
      <c r="F313" s="32">
        <v>4000000</v>
      </c>
      <c r="G313" s="32">
        <v>0</v>
      </c>
      <c r="H313" s="32">
        <f t="shared" si="96"/>
        <v>4000000</v>
      </c>
    </row>
    <row r="314" spans="1:8" ht="30" x14ac:dyDescent="0.25">
      <c r="A314" s="65"/>
      <c r="B314" s="66"/>
      <c r="C314" s="67"/>
      <c r="D314" s="68">
        <v>61201</v>
      </c>
      <c r="E314" s="69" t="s">
        <v>250</v>
      </c>
      <c r="F314" s="36">
        <v>4000000</v>
      </c>
      <c r="G314" s="36">
        <v>0</v>
      </c>
      <c r="H314" s="36">
        <f t="shared" si="84"/>
        <v>4000000</v>
      </c>
    </row>
    <row r="315" spans="1:8" x14ac:dyDescent="0.25">
      <c r="A315" s="65"/>
      <c r="B315" s="66"/>
      <c r="C315" s="67"/>
      <c r="D315" s="68"/>
      <c r="E315" s="69"/>
      <c r="F315" s="70"/>
      <c r="G315" s="70"/>
      <c r="H315" s="36">
        <f t="shared" si="84"/>
        <v>0</v>
      </c>
    </row>
    <row r="316" spans="1:8" x14ac:dyDescent="0.25">
      <c r="A316" s="17">
        <v>70000</v>
      </c>
      <c r="B316" s="18" t="s">
        <v>251</v>
      </c>
      <c r="C316" s="19"/>
      <c r="D316" s="19"/>
      <c r="E316" s="43"/>
      <c r="F316" s="44">
        <v>9000000</v>
      </c>
      <c r="G316" s="44">
        <v>0</v>
      </c>
      <c r="H316" s="44">
        <f t="shared" ref="H316:H318" si="97">H317</f>
        <v>9000000</v>
      </c>
    </row>
    <row r="317" spans="1:8" x14ac:dyDescent="0.25">
      <c r="A317" s="22"/>
      <c r="B317" s="23">
        <v>75000</v>
      </c>
      <c r="C317" s="24" t="s">
        <v>252</v>
      </c>
      <c r="D317" s="25"/>
      <c r="E317" s="38"/>
      <c r="F317" s="27">
        <v>9000000</v>
      </c>
      <c r="G317" s="27">
        <v>0</v>
      </c>
      <c r="H317" s="27">
        <f t="shared" si="97"/>
        <v>9000000</v>
      </c>
    </row>
    <row r="318" spans="1:8" x14ac:dyDescent="0.25">
      <c r="A318" s="22"/>
      <c r="B318" s="28"/>
      <c r="C318" s="29">
        <v>75300</v>
      </c>
      <c r="D318" s="30" t="s">
        <v>253</v>
      </c>
      <c r="E318" s="37"/>
      <c r="F318" s="32">
        <v>9000000</v>
      </c>
      <c r="G318" s="32">
        <v>0</v>
      </c>
      <c r="H318" s="32">
        <f t="shared" si="97"/>
        <v>9000000</v>
      </c>
    </row>
    <row r="319" spans="1:8" ht="30" x14ac:dyDescent="0.25">
      <c r="A319" s="65"/>
      <c r="B319" s="66"/>
      <c r="C319" s="67"/>
      <c r="D319" s="68">
        <v>75301</v>
      </c>
      <c r="E319" s="69" t="s">
        <v>254</v>
      </c>
      <c r="F319" s="36">
        <v>9000000</v>
      </c>
      <c r="G319" s="36">
        <v>0</v>
      </c>
      <c r="H319" s="36">
        <f t="shared" si="84"/>
        <v>9000000</v>
      </c>
    </row>
    <row r="320" spans="1:8" ht="15.75" thickBot="1" x14ac:dyDescent="0.3">
      <c r="A320" s="71"/>
      <c r="B320" s="72"/>
      <c r="C320" s="73"/>
      <c r="D320" s="74"/>
      <c r="E320" s="75"/>
      <c r="F320" s="76"/>
      <c r="G320" s="76"/>
      <c r="H320" s="76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</sheetData>
  <mergeCells count="7">
    <mergeCell ref="H2:H4"/>
    <mergeCell ref="A1:H1"/>
    <mergeCell ref="A2:A4"/>
    <mergeCell ref="B2:B4"/>
    <mergeCell ref="C2:E3"/>
    <mergeCell ref="F2:F4"/>
    <mergeCell ref="G2:G4"/>
  </mergeCells>
  <pageMargins left="0.51181102362204722" right="0.23622047244094491" top="1.62" bottom="0.43307086614173229" header="0.35433070866141736" footer="0.27559055118110237"/>
  <pageSetup scale="75" fitToHeight="0" orientation="portrait" r:id="rId1"/>
  <headerFooter>
    <oddHeader>&amp;L&amp;G&amp;C&amp;"-,Negrita"&amp;14
PODER JUDICIAL DEL ESTADO DE BAJA CALIFORNIA
&amp;"-,Negrita Cursiva"CONSEJO DE LA JUDICATURA&amp;"-,Normal"
Proyecto de Presupuesto 2023&amp;R&amp;G</oddHeader>
    <oddFooter>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H1" sqref="H1"/>
    </sheetView>
  </sheetViews>
  <sheetFormatPr baseColWidth="10" defaultRowHeight="15" x14ac:dyDescent="0.25"/>
  <cols>
    <col min="1" max="1" width="23.5703125" bestFit="1" customWidth="1"/>
    <col min="2" max="2" width="18" style="81" customWidth="1"/>
    <col min="3" max="3" width="15.140625" style="81" customWidth="1"/>
    <col min="4" max="4" width="11.7109375" style="81" bestFit="1" customWidth="1"/>
    <col min="5" max="5" width="15.28515625" style="81" bestFit="1" customWidth="1"/>
    <col min="6" max="6" width="15.28515625" style="81" hidden="1" customWidth="1"/>
    <col min="7" max="7" width="1.7109375" style="81" customWidth="1"/>
    <col min="8" max="8" width="15.28515625" bestFit="1" customWidth="1"/>
  </cols>
  <sheetData>
    <row r="2" spans="1:8" s="84" customFormat="1" ht="30" x14ac:dyDescent="0.25">
      <c r="B2" s="85"/>
      <c r="C2" s="85" t="s">
        <v>269</v>
      </c>
      <c r="D2" s="85" t="s">
        <v>270</v>
      </c>
      <c r="E2" s="85" t="s">
        <v>272</v>
      </c>
      <c r="F2" s="85"/>
      <c r="G2" s="85"/>
    </row>
    <row r="3" spans="1:8" x14ac:dyDescent="0.25">
      <c r="A3" s="82" t="s">
        <v>7</v>
      </c>
      <c r="B3" s="83">
        <f>SUM(B4:B6)</f>
        <v>1399887724</v>
      </c>
      <c r="C3" s="83">
        <f>SUM(C4:C6)</f>
        <v>50271022</v>
      </c>
      <c r="D3" s="83">
        <f t="shared" ref="D3:H3" si="0">SUM(D4:D6)</f>
        <v>3500000</v>
      </c>
      <c r="E3" s="83">
        <f t="shared" si="0"/>
        <v>1267068609</v>
      </c>
      <c r="F3" s="83">
        <f t="shared" si="0"/>
        <v>1320839631</v>
      </c>
      <c r="G3" s="83"/>
      <c r="H3" s="83">
        <f t="shared" si="0"/>
        <v>1349616702</v>
      </c>
    </row>
    <row r="4" spans="1:8" x14ac:dyDescent="0.25">
      <c r="A4" t="s">
        <v>262</v>
      </c>
      <c r="B4" s="81">
        <v>1267068609</v>
      </c>
      <c r="D4" s="81">
        <v>3500000</v>
      </c>
      <c r="E4" s="81">
        <f>B4-D4+3500000</f>
        <v>1267068609</v>
      </c>
      <c r="F4" s="81">
        <f>SUM(C4:E4)</f>
        <v>1270568609</v>
      </c>
      <c r="H4" s="81">
        <f>E4-G4</f>
        <v>1267068609</v>
      </c>
    </row>
    <row r="5" spans="1:8" x14ac:dyDescent="0.25">
      <c r="A5" t="s">
        <v>263</v>
      </c>
      <c r="B5" s="81">
        <v>50271022</v>
      </c>
      <c r="C5" s="81">
        <v>50271022</v>
      </c>
      <c r="F5" s="81">
        <f t="shared" ref="F5:F6" si="1">SUM(C5:E5)</f>
        <v>50271022</v>
      </c>
      <c r="H5" s="81"/>
    </row>
    <row r="6" spans="1:8" x14ac:dyDescent="0.25">
      <c r="A6" t="s">
        <v>264</v>
      </c>
      <c r="B6" s="81">
        <v>82548093</v>
      </c>
      <c r="F6" s="81">
        <f t="shared" si="1"/>
        <v>0</v>
      </c>
      <c r="H6" s="81">
        <v>82548093</v>
      </c>
    </row>
    <row r="8" spans="1:8" x14ac:dyDescent="0.25">
      <c r="A8" s="82" t="s">
        <v>267</v>
      </c>
      <c r="B8" s="83">
        <f>SUM(B9:B11)</f>
        <v>385393738.90999997</v>
      </c>
      <c r="C8" s="83">
        <f>SUM(C9:C11)</f>
        <v>26206815.91</v>
      </c>
      <c r="D8" s="83">
        <f t="shared" ref="D8:F8" si="2">SUM(D9:D11)</f>
        <v>3810000</v>
      </c>
      <c r="E8" s="83">
        <f t="shared" si="2"/>
        <v>170106142</v>
      </c>
      <c r="F8" s="83">
        <f t="shared" si="2"/>
        <v>200122957.91</v>
      </c>
      <c r="H8" s="83">
        <f>SUM(H9:H11)</f>
        <v>351876923</v>
      </c>
    </row>
    <row r="9" spans="1:8" x14ac:dyDescent="0.25">
      <c r="A9" t="s">
        <v>271</v>
      </c>
      <c r="B9" s="81">
        <v>177416142</v>
      </c>
      <c r="D9" s="81">
        <v>3810000</v>
      </c>
      <c r="E9" s="81">
        <f>B9-D9-3500000</f>
        <v>170106142</v>
      </c>
      <c r="F9" s="81">
        <f t="shared" ref="F9:F11" si="3">SUM(C9:E9)</f>
        <v>173916142</v>
      </c>
      <c r="H9" s="81">
        <f>E9</f>
        <v>170106142</v>
      </c>
    </row>
    <row r="10" spans="1:8" x14ac:dyDescent="0.25">
      <c r="A10" t="s">
        <v>265</v>
      </c>
      <c r="B10" s="81">
        <v>26206815.91</v>
      </c>
      <c r="C10" s="81">
        <v>26206815.91</v>
      </c>
      <c r="F10" s="81">
        <f t="shared" si="3"/>
        <v>26206815.91</v>
      </c>
    </row>
    <row r="11" spans="1:8" x14ac:dyDescent="0.25">
      <c r="A11" t="s">
        <v>266</v>
      </c>
      <c r="B11" s="81">
        <v>181770781</v>
      </c>
      <c r="F11" s="81">
        <f t="shared" si="3"/>
        <v>0</v>
      </c>
      <c r="H11" s="81">
        <f>B11</f>
        <v>181770781</v>
      </c>
    </row>
    <row r="13" spans="1:8" x14ac:dyDescent="0.25">
      <c r="A13" s="82" t="s">
        <v>268</v>
      </c>
      <c r="B13" s="83">
        <f>SUM(B3,B8)</f>
        <v>1785281462.9099998</v>
      </c>
      <c r="C13" s="83">
        <f>SUM(C3,C8)</f>
        <v>76477837.909999996</v>
      </c>
      <c r="D13" s="83">
        <f t="shared" ref="D13:H13" si="4">SUM(D3,D8)</f>
        <v>7310000</v>
      </c>
      <c r="E13" s="83">
        <f t="shared" si="4"/>
        <v>1437174751</v>
      </c>
      <c r="F13" s="83">
        <f t="shared" si="4"/>
        <v>1520962588.9100001</v>
      </c>
      <c r="G13" s="83"/>
      <c r="H13" s="83">
        <f t="shared" si="4"/>
        <v>1701493625</v>
      </c>
    </row>
    <row r="14" spans="1:8" x14ac:dyDescent="0.25">
      <c r="F14" s="81">
        <f>F13-B13</f>
        <v>-264318873.99999976</v>
      </c>
    </row>
    <row r="15" spans="1:8" x14ac:dyDescent="0.25">
      <c r="A15" s="82" t="s">
        <v>264</v>
      </c>
      <c r="B15" s="81">
        <f>SUM(B6,B11)</f>
        <v>264318874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PROY_2033_PJ_FA</vt:lpstr>
      <vt:lpstr>Hoja2</vt:lpstr>
      <vt:lpstr>Hoja1</vt:lpstr>
      <vt:lpstr>PROY_2033_PJ_FA!Área_de_impresión</vt:lpstr>
      <vt:lpstr>PROY_2033_PJ_FA!Print_Titles</vt:lpstr>
      <vt:lpstr>PROY_2033_PJ_FA!Títulos_a_imprimir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Margarita Uribe Perdomo</cp:lastModifiedBy>
  <cp:lastPrinted>2022-12-07T21:56:29Z</cp:lastPrinted>
  <dcterms:created xsi:type="dcterms:W3CDTF">2022-11-15T22:59:43Z</dcterms:created>
  <dcterms:modified xsi:type="dcterms:W3CDTF">2022-12-07T21:56:35Z</dcterms:modified>
</cp:coreProperties>
</file>